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autoCompressPictures="0"/>
  <mc:AlternateContent xmlns:mc="http://schemas.openxmlformats.org/markup-compatibility/2006">
    <mc:Choice Requires="x15">
      <x15ac:absPath xmlns:x15ac="http://schemas.microsoft.com/office/spreadsheetml/2010/11/ac" url="C:\Users\robperez\Documents\11C. 19 Indicadores de Desempeño\2021\Reportes\5. Cuarto Trimestre\"/>
    </mc:Choice>
  </mc:AlternateContent>
  <xr:revisionPtr revIDLastSave="0" documentId="8_{8E539A0F-E673-4ABC-91C4-225546EA3552}" xr6:coauthVersionLast="36" xr6:coauthVersionMax="36" xr10:uidLastSave="{00000000-0000-0000-0000-000000000000}"/>
  <bookViews>
    <workbookView xWindow="0" yWindow="0" windowWidth="9570" windowHeight="6555" xr2:uid="{00000000-000D-0000-FFFF-FFFF00000000}"/>
  </bookViews>
  <sheets>
    <sheet name="MIR E022 (diciembre)" sheetId="2" r:id="rId1"/>
  </sheets>
  <definedNames>
    <definedName name="_xlnm._FilterDatabase" localSheetId="0" hidden="1">'MIR E022 (diciembre)'!#REF!</definedName>
    <definedName name="_xlnm.Print_Area" localSheetId="0">'MIR E022 (diciembre)'!$A$1:$S$91</definedName>
    <definedName name="_xlnm.Print_Titles" localSheetId="0">'MIR E022 (diciembre)'!$1:$6</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8" i="2" l="1"/>
  <c r="H28" i="2"/>
  <c r="D28" i="2"/>
  <c r="F55" i="2"/>
  <c r="H69" i="2"/>
  <c r="F69" i="2"/>
  <c r="H67" i="2"/>
  <c r="F67" i="2"/>
  <c r="E64" i="2"/>
  <c r="D64" i="2"/>
  <c r="H64" i="2"/>
  <c r="J65" i="2"/>
  <c r="H57" i="2"/>
  <c r="U53" i="2"/>
  <c r="F57" i="2"/>
  <c r="H55" i="2"/>
  <c r="E52" i="2"/>
  <c r="D52" i="2"/>
  <c r="H21" i="2"/>
  <c r="F21" i="2"/>
  <c r="H19" i="2"/>
  <c r="F19" i="2"/>
  <c r="E16" i="2"/>
  <c r="F16" i="2"/>
  <c r="D16" i="2"/>
  <c r="H52" i="2"/>
  <c r="V53" i="2"/>
  <c r="F52" i="2"/>
  <c r="F64" i="2"/>
  <c r="J53" i="2"/>
  <c r="H81" i="2"/>
  <c r="F81" i="2"/>
  <c r="H79" i="2"/>
  <c r="F79" i="2"/>
  <c r="E76" i="2"/>
  <c r="F76" i="2"/>
  <c r="D76" i="2"/>
  <c r="U77" i="2"/>
  <c r="H45" i="2"/>
  <c r="F45" i="2"/>
  <c r="H43" i="2"/>
  <c r="F43" i="2"/>
  <c r="E40" i="2"/>
  <c r="D40" i="2"/>
  <c r="H33" i="2"/>
  <c r="F33" i="2"/>
  <c r="H31" i="2"/>
  <c r="F31" i="2"/>
  <c r="H76" i="2"/>
  <c r="J77" i="2"/>
  <c r="V77" i="2"/>
  <c r="H16" i="2"/>
  <c r="V17" i="2"/>
  <c r="V54" i="2"/>
  <c r="V58" i="2"/>
  <c r="V56" i="2"/>
  <c r="V82" i="2"/>
  <c r="V80" i="2"/>
  <c r="V78" i="2"/>
  <c r="H40" i="2"/>
  <c r="V41" i="2"/>
  <c r="J41" i="2"/>
  <c r="F40" i="2"/>
  <c r="U65" i="2"/>
  <c r="V65" i="2"/>
  <c r="F28" i="2"/>
  <c r="J29" i="2"/>
  <c r="V29" i="2"/>
  <c r="U29" i="2"/>
  <c r="V34" i="2"/>
  <c r="U17" i="2"/>
  <c r="V22" i="2"/>
  <c r="J17" i="2"/>
  <c r="U41" i="2"/>
  <c r="V66" i="2"/>
  <c r="V70" i="2"/>
  <c r="V68" i="2"/>
  <c r="V20" i="2"/>
  <c r="V30" i="2"/>
  <c r="V32" i="2"/>
  <c r="V18" i="2"/>
  <c r="V42" i="2"/>
  <c r="V46" i="2"/>
  <c r="V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JIMENEZ</author>
  </authors>
  <commentList>
    <comment ref="D5" authorId="0" shapeId="0" xr:uid="{00000000-0006-0000-0000-000001000000}">
      <text>
        <r>
          <rPr>
            <b/>
            <sz val="20"/>
            <color indexed="81"/>
            <rFont val="Tahoma"/>
            <family val="2"/>
          </rPr>
          <t>INGRESAR PERÍODO DE CUMPLIMIENTO</t>
        </r>
      </text>
    </comment>
    <comment ref="D9" authorId="0" shapeId="0" xr:uid="{00000000-0006-0000-0000-000002000000}">
      <text>
        <r>
          <rPr>
            <b/>
            <sz val="16"/>
            <color indexed="81"/>
            <rFont val="Tahoma"/>
            <family val="2"/>
          </rPr>
          <t xml:space="preserve">
</t>
        </r>
        <r>
          <rPr>
            <b/>
            <sz val="20"/>
            <color indexed="81"/>
            <rFont val="Tahoma"/>
            <family val="2"/>
          </rPr>
          <t>INGRESAR NOMBRE DE LA ENTIDAD</t>
        </r>
      </text>
    </comment>
    <comment ref="J17" authorId="0" shapeId="0" xr:uid="{00000000-0006-0000-0000-00000300000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List>
</comments>
</file>

<file path=xl/sharedStrings.xml><?xml version="1.0" encoding="utf-8"?>
<sst xmlns="http://schemas.openxmlformats.org/spreadsheetml/2006/main" count="176" uniqueCount="74">
  <si>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</si>
  <si>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</si>
  <si>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</si>
  <si>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</si>
  <si>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</si>
  <si>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</si>
  <si>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</si>
  <si>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</si>
  <si>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</si>
  <si>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</si>
  <si>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</si>
  <si>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</si>
  <si>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</si>
  <si>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</si>
  <si>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</si>
  <si>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</si>
  <si>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</si>
  <si>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</si>
  <si>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 xml:space="preserve">RIESGOS PARA LA POBLACIÓN QUE ATIENDE EL PROGRAMA O LA INSTITUCIÓN ASOCIADOS A LA VARIACIÓN 2/ 4/ </t>
  </si>
  <si>
    <t>VARIABLE 2</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</si>
  <si>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</si>
  <si>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</si>
  <si>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AUTORIZÓ</t>
  </si>
  <si>
    <t>DIRECTOR GENERAL O EQUIVALENTE (NOMBE Y FIRMA)</t>
  </si>
  <si>
    <t xml:space="preserve">DEBIDO A:    1/ 4/ </t>
  </si>
  <si>
    <t>ELABORÓ Y VALIDÓ</t>
  </si>
  <si>
    <t>REVISÓ Y RECIBIÓ DE CONFORMIDAD</t>
  </si>
  <si>
    <t>TITULARA DEL ÁREA SUSTANTIVA (NOMBRE Y FIRMA)</t>
  </si>
  <si>
    <t xml:space="preserve">TITULAR DE ÁREA PLANEACÓN O EQUIVALENTE(NOMBRE Y FIRMA)
</t>
  </si>
  <si>
    <t>PP:   E022</t>
  </si>
  <si>
    <t>"INVESTIGACIÓN Y DESARROLLO TECNOLÓGICO PARA LA SALUD"</t>
  </si>
  <si>
    <t>Porcentaje de artículos científicos publicados en revistas de impacto alto
FÓRMULA: VARIABLE1 / VARIABLE2 X 100</t>
  </si>
  <si>
    <t>Artículos científicos publicados en revistas de impacto alto (grupos III a VII) en el periodo</t>
  </si>
  <si>
    <t>Artículos científicos totales publicados en revistas (grupos I a VII) en el periodo</t>
  </si>
  <si>
    <t>Promedio de productos de la investigación por investigador institucional
                                                                                                                                                                                                                                                        FÓRMULA: VARIABLE1 / VARIABLE2</t>
  </si>
  <si>
    <t xml:space="preserve">Productos institucionales totales, en el periodo </t>
  </si>
  <si>
    <t xml:space="preserve">Total de Investigadores institucionales vigentes* en el periodo
</t>
  </si>
  <si>
    <t>Porcentaje de ocupación de plazas de investigador
                                                                                                                                                                                                                                                                FÓRMULA: VARIABLE1 / VARIABLE2 X 100</t>
  </si>
  <si>
    <t xml:space="preserve">Plazas de investigador ocupadas en el año actual
</t>
  </si>
  <si>
    <t>Plazas de investigador autorizadas en el año actual</t>
  </si>
  <si>
    <t>DIRECCION GENERAL DE POLÍTICAS</t>
  </si>
  <si>
    <t>DE INVESTIGACIÓN EN SALUD</t>
  </si>
  <si>
    <r>
      <t>EVALUACIÓN DE CUMPLIMIENTO DE METAS PERÍODO ENERO -  DICIEMBRE</t>
    </r>
    <r>
      <rPr>
        <b/>
        <u/>
        <sz val="24"/>
        <color rgb="FFFF0000"/>
        <rFont val="Arial"/>
        <family val="2"/>
      </rPr>
      <t xml:space="preserve">   </t>
    </r>
    <r>
      <rPr>
        <b/>
        <u/>
        <sz val="24"/>
        <rFont val="Arial"/>
        <family val="2"/>
      </rPr>
      <t xml:space="preserve"> 2021</t>
    </r>
  </si>
  <si>
    <t>Porcentaje de investigadores institucionales
de alto nivel
FÓRMULA: VARIABLE1 / VARIABLE2 X 100</t>
  </si>
  <si>
    <t>Profesionales de la salud que tengan nombramiento vigente de investigador en Ciencias Médicas de las categorías D-E-F- Eméritos del SII más investigadores vigentes en el SNI (Niveles 1 a 3 y Eméritos) en el año actual</t>
  </si>
  <si>
    <t>Total de investigadores del SII más investigadores vigentes en el SNI en el año actual</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</si>
  <si>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</si>
  <si>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 xml:space="preserve">Proporción del presupuesto complementario obtenido para investigación científica y desarrollo tecnológico para la salud
                                                                                                        FÓRMULA: VARIABLE1 / VARIABLE2 X 100 </t>
  </si>
  <si>
    <t xml:space="preserve">Presupuesto complementario destinado a investigación en el año actual </t>
  </si>
  <si>
    <t>Presupuesto federal institucional destinado a investigación en el año actual</t>
  </si>
  <si>
    <t>Porcentaje del presupuesto federal institucional destinado a investigación científica y desarrollo tecnológico para la salud
                                                                                                               FÓRMULA: VARIABLE1 / VARIABLE2 X 100</t>
  </si>
  <si>
    <t xml:space="preserve">Presupuesto federal institucional destinado a investigación científica y desarrollo tecnológico para la salud, en el año actual </t>
  </si>
  <si>
    <t>Presupuesto federal total institucional en el año actual</t>
  </si>
  <si>
    <t>NOTA: FAVOR DE ENVIAR ESTE FORMATO EN EXCEL Y ESCANEADO AL MOMENTO DE SU ENTREGA A LA DGPIS Y
RUBRICAR CADA UNA DE LAS HOJAS</t>
  </si>
  <si>
    <t>NDF</t>
  </si>
  <si>
    <t>Instituto Nacional de Rehabilitación Luis Guillermo Ibarra Ibarra</t>
  </si>
  <si>
    <t>Dra. Josefina Gutiérrez Martínez</t>
  </si>
  <si>
    <t>Lic. Carlos E. Moreno Aguilar</t>
  </si>
  <si>
    <t xml:space="preserve">VARIACIONES DEBIDO A: las ampliaciones presupuestales para gasto de bolsillo y gratuidad </t>
  </si>
  <si>
    <t xml:space="preserve">
CONSECUENCIAS INSTITUCIONALES O DAÑO A LA POBLACIÓN: Derivado de los resultados obtenidos en el indicador para el período de reporte, no existe riesgo para la población </t>
  </si>
  <si>
    <t>(MÁXIMO 5 RENGLONES): Reprogramar las metas del siguiente periodo con base en los ajustes presupuestarios</t>
  </si>
  <si>
    <t xml:space="preserve">VARIACIONES DEBIDO A: que este logro se debe al impulsó  y la participación de los investigadores institucionales para ocupar las plazas. </t>
  </si>
  <si>
    <t>(MÁXIMO 5 RENGLONES) Se lograron las metas de acuerdo a lo programado</t>
  </si>
  <si>
    <t xml:space="preserve">
CONSECUENCIAS INSTITUCIONALES O DAÑO A LA POBLACIÓN: Derivado de los resultados obtenidos no existe riesgo para la población </t>
  </si>
  <si>
    <t>(MÁXIMO 5 RENGLONES): Se lograron las metas de acuerdo a lo programado</t>
  </si>
  <si>
    <t>(MÁXIMO 5 RENGLONES):  Se lograron las metas de acuerdo a lo programado</t>
  </si>
  <si>
    <t xml:space="preserve">VARIACIONES DEBIDO A: que se suministro el presupuesto complementario debido a lo programado </t>
  </si>
  <si>
    <t>VARIACIONES DEBIDO al mayor énfasis que se puso en obtener publicaciones de alto impacto, así como al impacto positivo que han tenido diversas capacitaciones al personal, gracias a lo cual se ha logrado elevar la calidad de los artículos científicos,</t>
  </si>
  <si>
    <t>Dr. Carlos Javier Pineda Villaseñor</t>
  </si>
  <si>
    <t xml:space="preserve">VARIACIONES DEBIDO A: Que en la programación original de la variable 1 se consideró registrar a los Investigadores en Ciencias Médicas de alto nivel que ingresarán en las plazas vacantes durante el presente ejercicio, lo cuál según indicaciones de la DGIS no debió ser así. En cuanto a la varibale 2, no se incluyó en la meta original a los ayudantes de ICM debido a que la ficha técnica del presente indicador no era especifico respecto de contemplar o no al personal con estos nombramientos.  </t>
  </si>
  <si>
    <t xml:space="preserve">
CONSECUENCIAS INSTITUCIONALES O DAÑO A LA POBLACIÓN: No existe daño alguno a la población en virtud de que con la meta alcanzada se logró impulsar los proyectos de investigación vinculados a las líneas prioritarias del Instituto, no obstante se tomarán en cuenta los resultados obtenidos para replantear las estrategias e incrementar el número de investigadores institucionales de alto nivel en las categorías de ICM D, E y F del SII y S.N.I: Vigentes en los niveles 1-3.</t>
  </si>
  <si>
    <t>Para la planeación de las metas se tomarán en cuenta las precisiones metodológicas establecidas por la DGPIS, ya que en el cálculo de la meta de investigadores institucionales, la ficha técnica no especifica en la variable 2 de forma clara, si se deben incluir o no a los Ayudantes de Investigadores en Ciencias Médicas (Ayudantes de I.C.M.) con nombramiento vigente, lo que provocó que la estimación de la meta fuera menor por no considerar en un principio a los 8 Ayudantes en mención, mismos que incrementan el resultado al cierre de año. Asimismo se van a impulsar estrategias para incrementar el número de investigadores institucionales de alto nivel.</t>
  </si>
  <si>
    <t xml:space="preserve">Para la planeación de las metas se tomarán en cuenta las precisiones metodológicas establecidas por la DGPIS, ya que en el cálculo de la meta de investigadores institucionales, la ficha técnica no especifica en la variable 2 de forma clara, se se deben incluir o no a los Ayudantes de Investigadores en Ciencias Médicas (Ayudantes de I.C.M.) con nombramiento vigente, lo que provocó que la estimación de la meta fuera menor por no considerar en un principio a los 8 Ayudantes en mención, mismos que incrementan el resultado al cierre de año. </t>
  </si>
  <si>
    <t>VARIACIONES DEBIDO A: que la variable 1 hubo un mayor énfasis  en obtener publicaciones de alto impacto, así como al trabajo positivo que han tenido diversas capacitaciones al personal, por lo que respecto de  la meta estimada se logró el cumplimiento. Referente a la variable 2 no se incluyó en la meta original a los Ayudantes de ICM debido a que la ficha técnica del presente indicador no es específico respecto de contemplar o no al personal con estos nombramientos.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</si>
</sst>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8"/>
      <name val="Arial"/>
      <family val="2"/>
    </font>
    <font>
      <b/>
      <sz val="16"/>
      <name val="Arial"/>
      <family val="2"/>
    </font>
    <font>
      <sz val="10"/>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i/>
      <sz val="18"/>
      <name val="Arial"/>
      <family val="2"/>
    </font>
    <font>
      <sz val="24"/>
      <color theme="1"/>
      <name val="Calibri"/>
      <family val="2"/>
      <scheme val="minor"/>
    </font>
    <font>
      <b/>
      <sz val="20"/>
      <name val="Arial"/>
      <family val="2"/>
    </font>
    <font>
      <sz val="20"/>
      <color theme="1"/>
      <name val="Calibri"/>
      <family val="2"/>
      <scheme val="minor"/>
    </font>
    <font>
      <sz val="20"/>
      <name val="Arial"/>
      <family val="2"/>
    </font>
    <font>
      <b/>
      <sz val="22"/>
      <color indexed="81"/>
      <name val="Tahoma"/>
      <family val="2"/>
    </font>
    <font>
      <sz val="18"/>
      <color theme="1"/>
      <name val="Calibri"/>
      <family val="2"/>
      <scheme val="minor"/>
    </font>
    <font>
      <b/>
      <sz val="16"/>
      <color indexed="81"/>
      <name val="Tahoma"/>
      <family val="2"/>
    </font>
    <font>
      <b/>
      <sz val="20"/>
      <color indexed="81"/>
      <name val="Tahoma"/>
      <family val="2"/>
    </font>
    <font>
      <b/>
      <u/>
      <sz val="24"/>
      <name val="Arial"/>
      <family val="2"/>
    </font>
    <font>
      <b/>
      <u/>
      <sz val="24"/>
      <color rgb="FFFF0000"/>
      <name val="Arial"/>
      <family val="2"/>
    </font>
    <font>
      <b/>
      <sz val="22"/>
      <color theme="0"/>
      <name val="Calibri"/>
      <family val="2"/>
      <scheme val="minor"/>
    </font>
    <font>
      <b/>
      <sz val="16"/>
      <color theme="0"/>
      <name val="Arial"/>
      <family val="2"/>
    </font>
    <font>
      <b/>
      <sz val="28"/>
      <color theme="1"/>
      <name val="Arial"/>
      <family val="2"/>
    </font>
    <font>
      <b/>
      <sz val="28"/>
      <color theme="0"/>
      <name val="Calibri"/>
      <family val="2"/>
      <scheme val="minor"/>
    </font>
    <font>
      <b/>
      <sz val="36"/>
      <color theme="0"/>
      <name val="Calibri"/>
      <family val="2"/>
      <scheme val="minor"/>
    </font>
    <font>
      <b/>
      <sz val="26"/>
      <color theme="0"/>
      <name val="Arial"/>
      <family val="2"/>
    </font>
    <font>
      <b/>
      <sz val="2"/>
      <name val="Calibri"/>
      <family val="2"/>
      <scheme val="min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1"/>
        <bgColor indexed="64"/>
      </patternFill>
    </fill>
  </fills>
  <borders count="38">
    <border>
      <left/>
      <right/>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8">
    <xf numFmtId="0" fontId="0" fillId="0" borderId="0"/>
    <xf numFmtId="0" fontId="3"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18">
    <xf numFmtId="0" fontId="0" fillId="0" borderId="0" xfId="0"/>
    <xf numFmtId="0" fontId="0" fillId="2" borderId="0" xfId="0" applyFill="1" applyProtection="1"/>
    <xf numFmtId="0" fontId="0" fillId="0" borderId="0" xfId="0" applyProtection="1"/>
    <xf numFmtId="0" fontId="13" fillId="2" borderId="0" xfId="0" applyFont="1" applyFill="1" applyProtection="1"/>
    <xf numFmtId="0" fontId="14" fillId="2" borderId="0" xfId="0" applyFont="1" applyFill="1" applyProtection="1"/>
    <xf numFmtId="0" fontId="14" fillId="0" borderId="0" xfId="0" applyFont="1" applyProtection="1"/>
    <xf numFmtId="0" fontId="14" fillId="0" borderId="0" xfId="0" applyFont="1" applyFill="1" applyProtection="1"/>
    <xf numFmtId="0" fontId="13" fillId="2" borderId="1" xfId="0" applyFont="1" applyFill="1" applyBorder="1" applyAlignment="1" applyProtection="1">
      <alignment horizontal="left"/>
      <protection locked="0"/>
    </xf>
    <xf numFmtId="0" fontId="13" fillId="2" borderId="2" xfId="0" applyFont="1" applyFill="1" applyBorder="1" applyProtection="1"/>
    <xf numFmtId="0" fontId="14" fillId="2" borderId="0" xfId="0" applyFont="1" applyFill="1" applyAlignment="1" applyProtection="1"/>
    <xf numFmtId="0" fontId="15" fillId="2" borderId="0" xfId="1" applyFont="1" applyFill="1" applyProtection="1"/>
    <xf numFmtId="0" fontId="13" fillId="2" borderId="0" xfId="1" applyFont="1" applyFill="1" applyProtection="1"/>
    <xf numFmtId="0" fontId="13" fillId="2" borderId="0" xfId="0" applyFont="1" applyFill="1" applyAlignment="1" applyProtection="1"/>
    <xf numFmtId="0" fontId="5" fillId="2" borderId="0" xfId="0"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6" fillId="2" borderId="0" xfId="0" applyFont="1" applyFill="1" applyBorder="1" applyAlignment="1" applyProtection="1">
      <alignment horizontal="left" vertical="center" wrapText="1"/>
    </xf>
    <xf numFmtId="3" fontId="7" fillId="2" borderId="0" xfId="0" applyNumberFormat="1" applyFont="1" applyFill="1" applyBorder="1" applyAlignment="1" applyProtection="1">
      <alignment horizontal="center" vertical="center" wrapText="1"/>
      <protection locked="0"/>
    </xf>
    <xf numFmtId="164" fontId="7" fillId="2" borderId="0"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left" vertical="center" wrapText="1"/>
      <protection locked="0"/>
    </xf>
    <xf numFmtId="0" fontId="0" fillId="2" borderId="29" xfId="0" applyFill="1" applyBorder="1" applyProtection="1"/>
    <xf numFmtId="0" fontId="0" fillId="2" borderId="0" xfId="0" applyFill="1" applyBorder="1" applyProtection="1"/>
    <xf numFmtId="0" fontId="7" fillId="2" borderId="0" xfId="0" applyFont="1" applyFill="1" applyBorder="1" applyAlignment="1" applyProtection="1">
      <alignment horizontal="center" vertical="center" wrapText="1"/>
    </xf>
    <xf numFmtId="0" fontId="0" fillId="2" borderId="21" xfId="0" applyFill="1" applyBorder="1" applyProtection="1"/>
    <xf numFmtId="0" fontId="1" fillId="0" borderId="0" xfId="0" applyFont="1" applyFill="1" applyBorder="1" applyAlignment="1" applyProtection="1">
      <alignment horizontal="left" vertical="center" wrapText="1"/>
    </xf>
    <xf numFmtId="0" fontId="0" fillId="5" borderId="36" xfId="0" applyFill="1" applyBorder="1" applyProtection="1"/>
    <xf numFmtId="0" fontId="0" fillId="5" borderId="37" xfId="0" applyFill="1" applyBorder="1" applyProtection="1"/>
    <xf numFmtId="0" fontId="22" fillId="5" borderId="6" xfId="0" applyFont="1" applyFill="1" applyBorder="1" applyAlignment="1" applyProtection="1">
      <alignment horizontal="center"/>
    </xf>
    <xf numFmtId="49" fontId="4" fillId="0" borderId="6" xfId="0" applyNumberFormat="1" applyFont="1" applyBorder="1" applyAlignment="1" applyProtection="1">
      <alignment horizontal="center" vertical="center"/>
    </xf>
    <xf numFmtId="0" fontId="7" fillId="2" borderId="0" xfId="0" applyFont="1" applyFill="1" applyBorder="1" applyAlignment="1" applyProtection="1">
      <alignment horizontal="center" vertical="center"/>
    </xf>
    <xf numFmtId="0" fontId="28" fillId="7"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wrapText="1"/>
    </xf>
    <xf numFmtId="0" fontId="1" fillId="4" borderId="26" xfId="0" applyFont="1" applyFill="1" applyBorder="1" applyAlignment="1" applyProtection="1">
      <alignment horizontal="left" vertical="center" wrapText="1"/>
    </xf>
    <xf numFmtId="0" fontId="1" fillId="4" borderId="27" xfId="0" applyFont="1" applyFill="1" applyBorder="1" applyAlignment="1" applyProtection="1">
      <alignment horizontal="left" vertical="center" wrapText="1"/>
    </xf>
    <xf numFmtId="0" fontId="1" fillId="4" borderId="28" xfId="0" applyFont="1" applyFill="1" applyBorder="1" applyAlignment="1" applyProtection="1">
      <alignment horizontal="left" vertical="center" wrapText="1"/>
    </xf>
    <xf numFmtId="49" fontId="25" fillId="6" borderId="13" xfId="0" applyNumberFormat="1" applyFont="1" applyFill="1" applyBorder="1" applyAlignment="1" applyProtection="1">
      <alignment horizontal="left" vertical="top" wrapText="1"/>
    </xf>
    <xf numFmtId="49" fontId="25" fillId="6" borderId="14" xfId="0" applyNumberFormat="1" applyFont="1" applyFill="1" applyBorder="1" applyAlignment="1" applyProtection="1">
      <alignment horizontal="left" vertical="top" wrapText="1"/>
    </xf>
    <xf numFmtId="49" fontId="25" fillId="6" borderId="25" xfId="0" applyNumberFormat="1"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25" xfId="0" applyNumberFormat="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6" fillId="0" borderId="3"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3" fontId="7" fillId="0" borderId="3" xfId="0" applyNumberFormat="1" applyFont="1" applyFill="1" applyBorder="1" applyAlignment="1" applyProtection="1">
      <alignment horizontal="center" vertical="center" wrapText="1"/>
      <protection locked="0"/>
    </xf>
    <xf numFmtId="3" fontId="7" fillId="0" borderId="32"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xf>
    <xf numFmtId="164" fontId="7" fillId="0" borderId="5" xfId="0" applyNumberFormat="1"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wrapText="1"/>
    </xf>
    <xf numFmtId="164" fontId="7" fillId="0" borderId="34" xfId="0" applyNumberFormat="1" applyFont="1" applyFill="1" applyBorder="1" applyAlignment="1" applyProtection="1">
      <alignment horizontal="center" vertical="center" wrapText="1"/>
    </xf>
    <xf numFmtId="49" fontId="4" fillId="0" borderId="35" xfId="0" applyNumberFormat="1" applyFont="1" applyFill="1" applyBorder="1" applyAlignment="1" applyProtection="1">
      <alignment horizontal="left" vertical="center" wrapText="1"/>
      <protection locked="0"/>
    </xf>
    <xf numFmtId="49" fontId="4" fillId="0" borderId="27" xfId="0" applyNumberFormat="1" applyFont="1" applyFill="1" applyBorder="1" applyAlignment="1" applyProtection="1">
      <alignment horizontal="left" vertical="center" wrapText="1"/>
      <protection locked="0"/>
    </xf>
    <xf numFmtId="49" fontId="4" fillId="0" borderId="28" xfId="0" applyNumberFormat="1" applyFont="1" applyFill="1" applyBorder="1" applyAlignment="1" applyProtection="1">
      <alignment horizontal="left" vertical="center" wrapText="1"/>
      <protection locked="0"/>
    </xf>
    <xf numFmtId="164" fontId="7" fillId="0" borderId="7" xfId="0" applyNumberFormat="1" applyFont="1" applyFill="1" applyBorder="1" applyAlignment="1" applyProtection="1">
      <alignment horizontal="center" vertical="center" wrapText="1"/>
    </xf>
    <xf numFmtId="164" fontId="7" fillId="0" borderId="8" xfId="0" applyNumberFormat="1" applyFont="1" applyFill="1" applyBorder="1" applyAlignment="1" applyProtection="1">
      <alignment horizontal="center" vertical="center" wrapText="1"/>
    </xf>
    <xf numFmtId="164" fontId="7" fillId="0" borderId="10" xfId="0" applyNumberFormat="1" applyFont="1" applyFill="1" applyBorder="1" applyAlignment="1" applyProtection="1">
      <alignment horizontal="center" vertical="center" wrapText="1"/>
    </xf>
    <xf numFmtId="164" fontId="7" fillId="0" borderId="11" xfId="0" applyNumberFormat="1" applyFont="1" applyFill="1" applyBorder="1" applyAlignment="1" applyProtection="1">
      <alignment horizontal="center" vertical="center" wrapText="1"/>
    </xf>
    <xf numFmtId="0" fontId="8" fillId="4" borderId="13" xfId="0" applyNumberFormat="1" applyFont="1" applyFill="1" applyBorder="1" applyAlignment="1" applyProtection="1">
      <alignment horizontal="left" vertical="center" wrapText="1"/>
    </xf>
    <xf numFmtId="0" fontId="8" fillId="4" borderId="14" xfId="0" applyNumberFormat="1" applyFont="1" applyFill="1" applyBorder="1" applyAlignment="1" applyProtection="1">
      <alignment horizontal="left" vertical="center" wrapText="1"/>
    </xf>
    <xf numFmtId="0" fontId="8" fillId="4" borderId="25" xfId="0" applyNumberFormat="1" applyFont="1" applyFill="1" applyBorder="1" applyAlignment="1" applyProtection="1">
      <alignment horizontal="left" vertical="center" wrapText="1"/>
    </xf>
    <xf numFmtId="0" fontId="8" fillId="0" borderId="13" xfId="0" applyNumberFormat="1" applyFont="1" applyFill="1" applyBorder="1" applyAlignment="1" applyProtection="1">
      <alignment horizontal="left" vertical="center" wrapText="1"/>
      <protection locked="0"/>
    </xf>
    <xf numFmtId="0" fontId="8" fillId="0" borderId="14" xfId="0" applyNumberFormat="1" applyFont="1" applyFill="1" applyBorder="1" applyAlignment="1" applyProtection="1">
      <alignment horizontal="left" vertical="center" wrapText="1"/>
      <protection locked="0"/>
    </xf>
    <xf numFmtId="0" fontId="8" fillId="0" borderId="25" xfId="0" applyNumberFormat="1" applyFont="1" applyFill="1" applyBorder="1" applyAlignment="1" applyProtection="1">
      <alignment horizontal="left" vertical="center" wrapText="1"/>
      <protection locked="0"/>
    </xf>
    <xf numFmtId="0" fontId="9" fillId="0" borderId="9" xfId="1" applyFont="1" applyFill="1" applyBorder="1" applyAlignment="1" applyProtection="1">
      <alignment horizontal="center" vertical="center"/>
    </xf>
    <xf numFmtId="0" fontId="10" fillId="0" borderId="3"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3" fontId="7" fillId="0" borderId="9" xfId="0" applyNumberFormat="1"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24" fillId="3" borderId="31" xfId="0" applyFont="1" applyFill="1" applyBorder="1" applyAlignment="1" applyProtection="1">
      <alignment horizontal="center" vertical="center"/>
    </xf>
    <xf numFmtId="0" fontId="2" fillId="0" borderId="3" xfId="1" applyFont="1" applyFill="1" applyBorder="1" applyAlignment="1" applyProtection="1">
      <alignment horizontal="center" vertical="center" wrapText="1"/>
    </xf>
    <xf numFmtId="0" fontId="2" fillId="0" borderId="30"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3" fillId="5" borderId="15" xfId="0" applyFont="1" applyFill="1" applyBorder="1" applyAlignment="1" applyProtection="1">
      <alignment horizontal="center" wrapText="1"/>
    </xf>
    <xf numFmtId="0" fontId="23" fillId="5" borderId="20" xfId="0" applyFont="1" applyFill="1" applyBorder="1" applyAlignment="1" applyProtection="1">
      <alignment horizontal="center"/>
    </xf>
    <xf numFmtId="0" fontId="23" fillId="5" borderId="22" xfId="0" applyFont="1" applyFill="1" applyBorder="1" applyAlignment="1" applyProtection="1">
      <alignment horizontal="center"/>
    </xf>
    <xf numFmtId="0" fontId="27" fillId="5" borderId="16" xfId="0" applyFont="1" applyFill="1" applyBorder="1" applyAlignment="1" applyProtection="1">
      <alignment horizontal="center" vertical="center" wrapText="1"/>
    </xf>
    <xf numFmtId="0" fontId="27" fillId="5" borderId="17" xfId="0" applyFont="1" applyFill="1" applyBorder="1" applyAlignment="1" applyProtection="1">
      <alignment horizontal="center" vertical="center" wrapText="1"/>
    </xf>
    <xf numFmtId="0" fontId="27" fillId="5" borderId="7" xfId="0" applyFont="1" applyFill="1" applyBorder="1" applyAlignment="1" applyProtection="1">
      <alignment horizontal="center" vertical="center" wrapText="1"/>
    </xf>
    <xf numFmtId="0" fontId="27" fillId="5" borderId="8" xfId="0" applyFont="1" applyFill="1" applyBorder="1" applyAlignment="1" applyProtection="1">
      <alignment horizontal="center" vertical="center" wrapText="1"/>
    </xf>
    <xf numFmtId="0" fontId="27" fillId="5" borderId="10" xfId="0" applyFont="1" applyFill="1" applyBorder="1" applyAlignment="1" applyProtection="1">
      <alignment horizontal="center" vertical="center" wrapText="1"/>
    </xf>
    <xf numFmtId="0" fontId="27" fillId="5" borderId="11" xfId="0" applyFont="1" applyFill="1" applyBorder="1" applyAlignment="1" applyProtection="1">
      <alignment horizontal="center" vertical="center" wrapText="1"/>
    </xf>
    <xf numFmtId="0" fontId="22" fillId="5" borderId="18" xfId="0" applyFont="1" applyFill="1" applyBorder="1" applyAlignment="1" applyProtection="1">
      <alignment horizontal="center"/>
    </xf>
    <xf numFmtId="0" fontId="26" fillId="5" borderId="16" xfId="0" applyFont="1" applyFill="1" applyBorder="1" applyAlignment="1" applyProtection="1">
      <alignment horizontal="center" vertical="center"/>
    </xf>
    <xf numFmtId="0" fontId="26" fillId="5" borderId="2" xfId="0" applyFont="1" applyFill="1" applyBorder="1" applyAlignment="1" applyProtection="1">
      <alignment horizontal="center" vertical="center"/>
    </xf>
    <xf numFmtId="0" fontId="26" fillId="5" borderId="19" xfId="0" applyFont="1" applyFill="1" applyBorder="1" applyAlignment="1" applyProtection="1">
      <alignment horizontal="center" vertical="center"/>
    </xf>
    <xf numFmtId="0" fontId="26" fillId="5" borderId="7"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26" fillId="5" borderId="21" xfId="0" applyFont="1" applyFill="1" applyBorder="1" applyAlignment="1" applyProtection="1">
      <alignment horizontal="center" vertical="center"/>
    </xf>
    <xf numFmtId="0" fontId="26" fillId="5" borderId="10" xfId="0" applyFont="1" applyFill="1" applyBorder="1" applyAlignment="1" applyProtection="1">
      <alignment horizontal="center" vertical="center"/>
    </xf>
    <xf numFmtId="0" fontId="26" fillId="5" borderId="12" xfId="0" applyFont="1" applyFill="1" applyBorder="1" applyAlignment="1" applyProtection="1">
      <alignment horizontal="center" vertical="center"/>
    </xf>
    <xf numFmtId="0" fontId="26" fillId="5" borderId="23" xfId="0" applyFont="1" applyFill="1" applyBorder="1" applyAlignment="1" applyProtection="1">
      <alignment horizontal="center" vertical="center"/>
    </xf>
    <xf numFmtId="0" fontId="22" fillId="5" borderId="6" xfId="0" applyFont="1" applyFill="1" applyBorder="1" applyAlignment="1" applyProtection="1">
      <alignment horizontal="center"/>
    </xf>
    <xf numFmtId="49" fontId="4" fillId="0" borderId="6" xfId="0" applyNumberFormat="1" applyFont="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64" fontId="7" fillId="0" borderId="3" xfId="0" applyNumberFormat="1" applyFont="1" applyFill="1" applyBorder="1" applyAlignment="1" applyProtection="1">
      <alignment horizontal="center" vertical="center" wrapText="1"/>
    </xf>
    <xf numFmtId="164" fontId="7" fillId="0" borderId="30" xfId="0" applyNumberFormat="1" applyFont="1" applyFill="1" applyBorder="1" applyAlignment="1" applyProtection="1">
      <alignment horizontal="center" vertical="center" wrapText="1"/>
    </xf>
    <xf numFmtId="164" fontId="7" fillId="0" borderId="9" xfId="0" applyNumberFormat="1"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xf>
    <xf numFmtId="0" fontId="2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vertical="center"/>
    </xf>
    <xf numFmtId="0" fontId="1" fillId="4" borderId="0" xfId="0" applyFont="1" applyFill="1" applyBorder="1" applyAlignment="1" applyProtection="1">
      <alignment horizontal="left" vertical="center" wrapText="1"/>
    </xf>
    <xf numFmtId="0" fontId="7" fillId="2" borderId="0" xfId="0" applyFont="1" applyFill="1" applyBorder="1" applyAlignment="1" applyProtection="1">
      <alignment horizontal="center"/>
    </xf>
    <xf numFmtId="0" fontId="12" fillId="2" borderId="0" xfId="0" applyFont="1" applyFill="1" applyBorder="1" applyAlignment="1" applyProtection="1">
      <alignment horizontal="center" wrapText="1"/>
      <protection locked="0"/>
    </xf>
    <xf numFmtId="0" fontId="12" fillId="2" borderId="0" xfId="0" applyFont="1" applyFill="1" applyBorder="1" applyAlignment="1" applyProtection="1">
      <alignment horizontal="center"/>
      <protection locked="0"/>
    </xf>
    <xf numFmtId="0" fontId="7" fillId="4"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20" fillId="2" borderId="0" xfId="0" applyFont="1" applyFill="1" applyAlignment="1" applyProtection="1">
      <alignment horizontal="center"/>
      <protection locked="0"/>
    </xf>
    <xf numFmtId="0" fontId="14" fillId="2" borderId="0" xfId="0" applyFont="1" applyFill="1" applyAlignment="1" applyProtection="1">
      <alignment horizontal="center"/>
    </xf>
    <xf numFmtId="0" fontId="1" fillId="0" borderId="1" xfId="0" applyFont="1" applyBorder="1" applyAlignment="1" applyProtection="1">
      <protection locked="0"/>
    </xf>
    <xf numFmtId="0" fontId="17" fillId="0" borderId="1" xfId="0" applyFont="1" applyBorder="1" applyAlignment="1" applyProtection="1">
      <protection locked="0"/>
    </xf>
  </cellXfs>
  <cellStyles count="8">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Normal" xfId="0" builtinId="0"/>
    <cellStyle name="Normal 2" xfId="1" xr:uid="{00000000-0005-0000-0000-000007000000}"/>
  </cellStyles>
  <dxfs count="24">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6ECA4"/>
      <color rgb="FF06FA12"/>
      <color rgb="FF0EF26A"/>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1873250</xdr:colOff>
      <xdr:row>0</xdr:row>
      <xdr:rowOff>31751</xdr:rowOff>
    </xdr:from>
    <xdr:to>
      <xdr:col>18</xdr:col>
      <xdr:colOff>3841750</xdr:colOff>
      <xdr:row>5</xdr:row>
      <xdr:rowOff>63500</xdr:rowOff>
    </xdr:to>
    <xdr:pic>
      <xdr:nvPicPr>
        <xdr:cNvPr id="2" name="Imagen 1">
          <a:extLst>
            <a:ext uri="{FF2B5EF4-FFF2-40B4-BE49-F238E27FC236}">
              <a16:creationId xmlns:a16="http://schemas.microsoft.com/office/drawing/2014/main" id="{84A11BAD-8F2D-4625-8553-B007C8951DB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261" t="9876" b="8642"/>
        <a:stretch/>
      </xdr:blipFill>
      <xdr:spPr bwMode="auto">
        <a:xfrm>
          <a:off x="32639000" y="31751"/>
          <a:ext cx="1968500" cy="1904999"/>
        </a:xfrm>
        <a:prstGeom prst="rect">
          <a:avLst/>
        </a:prstGeom>
        <a:noFill/>
        <a:ln>
          <a:noFill/>
        </a:ln>
      </xdr:spPr>
    </xdr:pic>
    <xdr:clientData/>
  </xdr:twoCellAnchor>
  <xdr:twoCellAnchor editAs="oneCell">
    <xdr:from>
      <xdr:col>14</xdr:col>
      <xdr:colOff>698500</xdr:colOff>
      <xdr:row>1</xdr:row>
      <xdr:rowOff>0</xdr:rowOff>
    </xdr:from>
    <xdr:to>
      <xdr:col>18</xdr:col>
      <xdr:colOff>1833562</xdr:colOff>
      <xdr:row>4</xdr:row>
      <xdr:rowOff>206375</xdr:rowOff>
    </xdr:to>
    <xdr:pic>
      <xdr:nvPicPr>
        <xdr:cNvPr id="3" name="Imagen 2">
          <a:extLst>
            <a:ext uri="{FF2B5EF4-FFF2-40B4-BE49-F238E27FC236}">
              <a16:creationId xmlns:a16="http://schemas.microsoft.com/office/drawing/2014/main" id="{FC8DD9EC-44EE-4293-B5D2-EDDA31EFDC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876250" y="349250"/>
          <a:ext cx="6723062" cy="1349375"/>
        </a:xfrm>
        <a:prstGeom prst="rect">
          <a:avLst/>
        </a:prstGeom>
      </xdr:spPr>
    </xdr:pic>
    <xdr:clientData/>
  </xdr:twoCellAnchor>
  <xdr:twoCellAnchor>
    <xdr:from>
      <xdr:col>20</xdr:col>
      <xdr:colOff>254000</xdr:colOff>
      <xdr:row>17</xdr:row>
      <xdr:rowOff>857250</xdr:rowOff>
    </xdr:from>
    <xdr:to>
      <xdr:col>20</xdr:col>
      <xdr:colOff>1301750</xdr:colOff>
      <xdr:row>17</xdr:row>
      <xdr:rowOff>2349500</xdr:rowOff>
    </xdr:to>
    <xdr:sp macro="" textlink="">
      <xdr:nvSpPr>
        <xdr:cNvPr id="4" name="Flecha: hacia la izquierda 3">
          <a:extLst>
            <a:ext uri="{FF2B5EF4-FFF2-40B4-BE49-F238E27FC236}">
              <a16:creationId xmlns:a16="http://schemas.microsoft.com/office/drawing/2014/main" id="{AE519E47-B96E-4B7F-93D5-EFC54F1F5977}"/>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19</xdr:row>
      <xdr:rowOff>857250</xdr:rowOff>
    </xdr:from>
    <xdr:to>
      <xdr:col>20</xdr:col>
      <xdr:colOff>1301750</xdr:colOff>
      <xdr:row>19</xdr:row>
      <xdr:rowOff>2349500</xdr:rowOff>
    </xdr:to>
    <xdr:sp macro="" textlink="">
      <xdr:nvSpPr>
        <xdr:cNvPr id="5" name="Flecha: hacia la izquierda 4">
          <a:extLst>
            <a:ext uri="{FF2B5EF4-FFF2-40B4-BE49-F238E27FC236}">
              <a16:creationId xmlns:a16="http://schemas.microsoft.com/office/drawing/2014/main" id="{6F6E6EA7-E2D7-422E-870E-5851F9B54944}"/>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21</xdr:row>
      <xdr:rowOff>857250</xdr:rowOff>
    </xdr:from>
    <xdr:to>
      <xdr:col>20</xdr:col>
      <xdr:colOff>1301750</xdr:colOff>
      <xdr:row>21</xdr:row>
      <xdr:rowOff>2349500</xdr:rowOff>
    </xdr:to>
    <xdr:sp macro="" textlink="">
      <xdr:nvSpPr>
        <xdr:cNvPr id="6" name="Flecha: hacia la izquierda 5">
          <a:extLst>
            <a:ext uri="{FF2B5EF4-FFF2-40B4-BE49-F238E27FC236}">
              <a16:creationId xmlns:a16="http://schemas.microsoft.com/office/drawing/2014/main" id="{9E331F78-64F9-4B3F-9969-FD232E1B93D9}"/>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29</xdr:row>
      <xdr:rowOff>857250</xdr:rowOff>
    </xdr:from>
    <xdr:to>
      <xdr:col>20</xdr:col>
      <xdr:colOff>1301750</xdr:colOff>
      <xdr:row>29</xdr:row>
      <xdr:rowOff>2349500</xdr:rowOff>
    </xdr:to>
    <xdr:sp macro="" textlink="">
      <xdr:nvSpPr>
        <xdr:cNvPr id="7" name="Flecha: hacia la izquierda 6">
          <a:extLst>
            <a:ext uri="{FF2B5EF4-FFF2-40B4-BE49-F238E27FC236}">
              <a16:creationId xmlns:a16="http://schemas.microsoft.com/office/drawing/2014/main" id="{F01610CB-3964-47E4-B1FA-BE62EA314E28}"/>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31</xdr:row>
      <xdr:rowOff>857250</xdr:rowOff>
    </xdr:from>
    <xdr:to>
      <xdr:col>20</xdr:col>
      <xdr:colOff>1301750</xdr:colOff>
      <xdr:row>31</xdr:row>
      <xdr:rowOff>2349500</xdr:rowOff>
    </xdr:to>
    <xdr:sp macro="" textlink="">
      <xdr:nvSpPr>
        <xdr:cNvPr id="8" name="Flecha: hacia la izquierda 7">
          <a:extLst>
            <a:ext uri="{FF2B5EF4-FFF2-40B4-BE49-F238E27FC236}">
              <a16:creationId xmlns:a16="http://schemas.microsoft.com/office/drawing/2014/main" id="{4861DFD8-BCA3-4912-BAF6-A53F318D05CB}"/>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33</xdr:row>
      <xdr:rowOff>857250</xdr:rowOff>
    </xdr:from>
    <xdr:to>
      <xdr:col>20</xdr:col>
      <xdr:colOff>1301750</xdr:colOff>
      <xdr:row>33</xdr:row>
      <xdr:rowOff>2349500</xdr:rowOff>
    </xdr:to>
    <xdr:sp macro="" textlink="">
      <xdr:nvSpPr>
        <xdr:cNvPr id="9" name="Flecha: hacia la izquierda 8">
          <a:extLst>
            <a:ext uri="{FF2B5EF4-FFF2-40B4-BE49-F238E27FC236}">
              <a16:creationId xmlns:a16="http://schemas.microsoft.com/office/drawing/2014/main" id="{0F0D5CF7-283F-408A-9222-6BCDC6D266DE}"/>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41</xdr:row>
      <xdr:rowOff>857250</xdr:rowOff>
    </xdr:from>
    <xdr:to>
      <xdr:col>20</xdr:col>
      <xdr:colOff>1301750</xdr:colOff>
      <xdr:row>41</xdr:row>
      <xdr:rowOff>2349500</xdr:rowOff>
    </xdr:to>
    <xdr:sp macro="" textlink="">
      <xdr:nvSpPr>
        <xdr:cNvPr id="10" name="Flecha: hacia la izquierda 9">
          <a:extLst>
            <a:ext uri="{FF2B5EF4-FFF2-40B4-BE49-F238E27FC236}">
              <a16:creationId xmlns:a16="http://schemas.microsoft.com/office/drawing/2014/main" id="{76284C12-A358-46C9-B0ED-3A496FC54BAE}"/>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43</xdr:row>
      <xdr:rowOff>857250</xdr:rowOff>
    </xdr:from>
    <xdr:to>
      <xdr:col>20</xdr:col>
      <xdr:colOff>1301750</xdr:colOff>
      <xdr:row>43</xdr:row>
      <xdr:rowOff>2349500</xdr:rowOff>
    </xdr:to>
    <xdr:sp macro="" textlink="">
      <xdr:nvSpPr>
        <xdr:cNvPr id="11" name="Flecha: hacia la izquierda 10">
          <a:extLst>
            <a:ext uri="{FF2B5EF4-FFF2-40B4-BE49-F238E27FC236}">
              <a16:creationId xmlns:a16="http://schemas.microsoft.com/office/drawing/2014/main" id="{0A87E067-DFEE-4637-912E-F583453AA740}"/>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45</xdr:row>
      <xdr:rowOff>857250</xdr:rowOff>
    </xdr:from>
    <xdr:to>
      <xdr:col>20</xdr:col>
      <xdr:colOff>1301750</xdr:colOff>
      <xdr:row>45</xdr:row>
      <xdr:rowOff>2349500</xdr:rowOff>
    </xdr:to>
    <xdr:sp macro="" textlink="">
      <xdr:nvSpPr>
        <xdr:cNvPr id="12" name="Flecha: hacia la izquierda 11">
          <a:extLst>
            <a:ext uri="{FF2B5EF4-FFF2-40B4-BE49-F238E27FC236}">
              <a16:creationId xmlns:a16="http://schemas.microsoft.com/office/drawing/2014/main" id="{FAFEF180-9373-42A5-ADCD-9C5D26A4FBA6}"/>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53</xdr:row>
      <xdr:rowOff>857250</xdr:rowOff>
    </xdr:from>
    <xdr:to>
      <xdr:col>20</xdr:col>
      <xdr:colOff>1301750</xdr:colOff>
      <xdr:row>53</xdr:row>
      <xdr:rowOff>2349500</xdr:rowOff>
    </xdr:to>
    <xdr:sp macro="" textlink="">
      <xdr:nvSpPr>
        <xdr:cNvPr id="13" name="Flecha: hacia la izquierda 12">
          <a:extLst>
            <a:ext uri="{FF2B5EF4-FFF2-40B4-BE49-F238E27FC236}">
              <a16:creationId xmlns:a16="http://schemas.microsoft.com/office/drawing/2014/main" id="{B9B824D4-CA16-42DF-8C8A-F9D75065411D}"/>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55</xdr:row>
      <xdr:rowOff>857250</xdr:rowOff>
    </xdr:from>
    <xdr:to>
      <xdr:col>20</xdr:col>
      <xdr:colOff>1301750</xdr:colOff>
      <xdr:row>55</xdr:row>
      <xdr:rowOff>2349500</xdr:rowOff>
    </xdr:to>
    <xdr:sp macro="" textlink="">
      <xdr:nvSpPr>
        <xdr:cNvPr id="14" name="Flecha: hacia la izquierda 13">
          <a:extLst>
            <a:ext uri="{FF2B5EF4-FFF2-40B4-BE49-F238E27FC236}">
              <a16:creationId xmlns:a16="http://schemas.microsoft.com/office/drawing/2014/main" id="{2977100E-7AAD-4E09-A960-DE9CA020B58D}"/>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57</xdr:row>
      <xdr:rowOff>857250</xdr:rowOff>
    </xdr:from>
    <xdr:to>
      <xdr:col>20</xdr:col>
      <xdr:colOff>1301750</xdr:colOff>
      <xdr:row>57</xdr:row>
      <xdr:rowOff>2349500</xdr:rowOff>
    </xdr:to>
    <xdr:sp macro="" textlink="">
      <xdr:nvSpPr>
        <xdr:cNvPr id="15" name="Flecha: hacia la izquierda 14">
          <a:extLst>
            <a:ext uri="{FF2B5EF4-FFF2-40B4-BE49-F238E27FC236}">
              <a16:creationId xmlns:a16="http://schemas.microsoft.com/office/drawing/2014/main" id="{690CB09E-4259-4BEC-B04F-D75F9BA43991}"/>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65</xdr:row>
      <xdr:rowOff>857250</xdr:rowOff>
    </xdr:from>
    <xdr:to>
      <xdr:col>20</xdr:col>
      <xdr:colOff>1301750</xdr:colOff>
      <xdr:row>65</xdr:row>
      <xdr:rowOff>2349500</xdr:rowOff>
    </xdr:to>
    <xdr:sp macro="" textlink="">
      <xdr:nvSpPr>
        <xdr:cNvPr id="16" name="Flecha: hacia la izquierda 15">
          <a:extLst>
            <a:ext uri="{FF2B5EF4-FFF2-40B4-BE49-F238E27FC236}">
              <a16:creationId xmlns:a16="http://schemas.microsoft.com/office/drawing/2014/main" id="{4D3EBF80-282B-42BA-A775-67F492F6D1A7}"/>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67</xdr:row>
      <xdr:rowOff>857250</xdr:rowOff>
    </xdr:from>
    <xdr:to>
      <xdr:col>20</xdr:col>
      <xdr:colOff>1301750</xdr:colOff>
      <xdr:row>67</xdr:row>
      <xdr:rowOff>2349500</xdr:rowOff>
    </xdr:to>
    <xdr:sp macro="" textlink="">
      <xdr:nvSpPr>
        <xdr:cNvPr id="17" name="Flecha: hacia la izquierda 16">
          <a:extLst>
            <a:ext uri="{FF2B5EF4-FFF2-40B4-BE49-F238E27FC236}">
              <a16:creationId xmlns:a16="http://schemas.microsoft.com/office/drawing/2014/main" id="{D42CC725-AD5F-4C39-A6ED-028740D1383E}"/>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69</xdr:row>
      <xdr:rowOff>857250</xdr:rowOff>
    </xdr:from>
    <xdr:to>
      <xdr:col>20</xdr:col>
      <xdr:colOff>1301750</xdr:colOff>
      <xdr:row>69</xdr:row>
      <xdr:rowOff>2349500</xdr:rowOff>
    </xdr:to>
    <xdr:sp macro="" textlink="">
      <xdr:nvSpPr>
        <xdr:cNvPr id="18" name="Flecha: hacia la izquierda 17">
          <a:extLst>
            <a:ext uri="{FF2B5EF4-FFF2-40B4-BE49-F238E27FC236}">
              <a16:creationId xmlns:a16="http://schemas.microsoft.com/office/drawing/2014/main" id="{BFF5EE44-0865-42DA-B7FB-15DF20B7DDC7}"/>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77</xdr:row>
      <xdr:rowOff>857250</xdr:rowOff>
    </xdr:from>
    <xdr:to>
      <xdr:col>20</xdr:col>
      <xdr:colOff>1301750</xdr:colOff>
      <xdr:row>77</xdr:row>
      <xdr:rowOff>2349500</xdr:rowOff>
    </xdr:to>
    <xdr:sp macro="" textlink="">
      <xdr:nvSpPr>
        <xdr:cNvPr id="19" name="Flecha: hacia la izquierda 18">
          <a:extLst>
            <a:ext uri="{FF2B5EF4-FFF2-40B4-BE49-F238E27FC236}">
              <a16:creationId xmlns:a16="http://schemas.microsoft.com/office/drawing/2014/main" id="{6D81D0D5-D968-47BC-90C3-5A5867921FE5}"/>
            </a:ext>
          </a:extLst>
        </xdr:cNvPr>
        <xdr:cNvSpPr/>
      </xdr:nvSpPr>
      <xdr:spPr>
        <a:xfrm>
          <a:off x="35782250" y="84772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79</xdr:row>
      <xdr:rowOff>857250</xdr:rowOff>
    </xdr:from>
    <xdr:to>
      <xdr:col>20</xdr:col>
      <xdr:colOff>1301750</xdr:colOff>
      <xdr:row>79</xdr:row>
      <xdr:rowOff>2349500</xdr:rowOff>
    </xdr:to>
    <xdr:sp macro="" textlink="">
      <xdr:nvSpPr>
        <xdr:cNvPr id="20" name="Flecha: hacia la izquierda 19">
          <a:extLst>
            <a:ext uri="{FF2B5EF4-FFF2-40B4-BE49-F238E27FC236}">
              <a16:creationId xmlns:a16="http://schemas.microsoft.com/office/drawing/2014/main" id="{8BD3040C-9A8B-42A9-9AD8-03F914F1556B}"/>
            </a:ext>
          </a:extLst>
        </xdr:cNvPr>
        <xdr:cNvSpPr/>
      </xdr:nvSpPr>
      <xdr:spPr>
        <a:xfrm>
          <a:off x="35782250" y="1236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81</xdr:row>
      <xdr:rowOff>857250</xdr:rowOff>
    </xdr:from>
    <xdr:to>
      <xdr:col>20</xdr:col>
      <xdr:colOff>1301750</xdr:colOff>
      <xdr:row>81</xdr:row>
      <xdr:rowOff>2349500</xdr:rowOff>
    </xdr:to>
    <xdr:sp macro="" textlink="">
      <xdr:nvSpPr>
        <xdr:cNvPr id="21" name="Flecha: hacia la izquierda 20">
          <a:extLst>
            <a:ext uri="{FF2B5EF4-FFF2-40B4-BE49-F238E27FC236}">
              <a16:creationId xmlns:a16="http://schemas.microsoft.com/office/drawing/2014/main" id="{22B856AC-D1FB-4096-B845-7E612563B777}"/>
            </a:ext>
          </a:extLst>
        </xdr:cNvPr>
        <xdr:cNvSpPr/>
      </xdr:nvSpPr>
      <xdr:spPr>
        <a:xfrm>
          <a:off x="35782250" y="156400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1"/>
  <sheetViews>
    <sheetView tabSelected="1" view="pageBreakPreview" topLeftCell="D1" zoomScale="55" zoomScaleNormal="55" zoomScaleSheetLayoutView="55" zoomScalePageLayoutView="55" workbookViewId="0">
      <selection activeCell="J42" sqref="J42:S42"/>
    </sheetView>
  </sheetViews>
  <sheetFormatPr baseColWidth="10" defaultRowHeight="15" x14ac:dyDescent="0.25"/>
  <cols>
    <col min="1" max="1" width="10.42578125" style="2" customWidth="1"/>
    <col min="2" max="2" width="25.42578125" style="2" customWidth="1"/>
    <col min="3" max="3" width="98.42578125" style="2" customWidth="1"/>
    <col min="4" max="4" width="46.140625" style="2" customWidth="1"/>
    <col min="5" max="5" width="49.85546875" style="2" customWidth="1"/>
    <col min="6" max="6" width="13.7109375" style="2" customWidth="1"/>
    <col min="7" max="7" width="33.42578125" style="2" customWidth="1"/>
    <col min="8" max="9" width="13.7109375" style="2" customWidth="1"/>
    <col min="10" max="18" width="20.7109375" style="2" customWidth="1"/>
    <col min="19" max="19" width="62.28515625" style="2" customWidth="1"/>
    <col min="20" max="20" width="10.85546875" style="2"/>
    <col min="21" max="21" width="21.85546875" style="2" customWidth="1"/>
    <col min="22" max="22" width="166.42578125" style="2" customWidth="1"/>
    <col min="23" max="237" width="10.85546875" style="2"/>
    <col min="238" max="238" width="7.85546875" style="2" customWidth="1"/>
    <col min="239" max="239" width="15.42578125" style="2" customWidth="1"/>
    <col min="240" max="240" width="42.85546875" style="2" customWidth="1"/>
    <col min="241" max="241" width="26.140625" style="2" customWidth="1"/>
    <col min="242" max="242" width="14.140625" style="2" customWidth="1"/>
    <col min="243" max="243" width="10.7109375" style="2" customWidth="1"/>
    <col min="244" max="244" width="16.85546875" style="2" customWidth="1"/>
    <col min="245" max="245" width="10.7109375" style="2" customWidth="1"/>
    <col min="246" max="246" width="18.42578125" style="2" customWidth="1"/>
    <col min="247" max="247" width="18.7109375" style="2" customWidth="1"/>
    <col min="248" max="249" width="10.7109375" style="2" customWidth="1"/>
    <col min="250" max="250" width="22.140625" style="2" customWidth="1"/>
    <col min="251" max="252" width="10.7109375" style="2" customWidth="1"/>
    <col min="253" max="253" width="19" style="2" customWidth="1"/>
    <col min="254" max="254" width="18.28515625" style="2" customWidth="1"/>
    <col min="255" max="256" width="17.42578125" style="2" customWidth="1"/>
    <col min="257" max="257" width="4.28515625" style="2" customWidth="1"/>
    <col min="258" max="258" width="19.28515625" style="2" customWidth="1"/>
    <col min="259" max="259" width="22.85546875" style="2" customWidth="1"/>
    <col min="260" max="260" width="10.85546875" style="2"/>
    <col min="261" max="261" width="12.42578125" style="2" bestFit="1" customWidth="1"/>
    <col min="262" max="493" width="10.85546875" style="2"/>
    <col min="494" max="494" width="7.85546875" style="2" customWidth="1"/>
    <col min="495" max="495" width="15.42578125" style="2" customWidth="1"/>
    <col min="496" max="496" width="42.85546875" style="2" customWidth="1"/>
    <col min="497" max="497" width="26.140625" style="2" customWidth="1"/>
    <col min="498" max="498" width="14.140625" style="2" customWidth="1"/>
    <col min="499" max="499" width="10.7109375" style="2" customWidth="1"/>
    <col min="500" max="500" width="16.85546875" style="2" customWidth="1"/>
    <col min="501" max="501" width="10.7109375" style="2" customWidth="1"/>
    <col min="502" max="502" width="18.42578125" style="2" customWidth="1"/>
    <col min="503" max="503" width="18.7109375" style="2" customWidth="1"/>
    <col min="504" max="505" width="10.7109375" style="2" customWidth="1"/>
    <col min="506" max="506" width="22.140625" style="2" customWidth="1"/>
    <col min="507" max="508" width="10.7109375" style="2" customWidth="1"/>
    <col min="509" max="509" width="19" style="2" customWidth="1"/>
    <col min="510" max="510" width="18.28515625" style="2" customWidth="1"/>
    <col min="511" max="512" width="17.42578125" style="2" customWidth="1"/>
    <col min="513" max="513" width="4.28515625" style="2" customWidth="1"/>
    <col min="514" max="514" width="19.28515625" style="2" customWidth="1"/>
    <col min="515" max="515" width="22.85546875" style="2" customWidth="1"/>
    <col min="516" max="516" width="10.85546875" style="2"/>
    <col min="517" max="517" width="12.42578125" style="2" bestFit="1" customWidth="1"/>
    <col min="518" max="749" width="10.85546875" style="2"/>
    <col min="750" max="750" width="7.85546875" style="2" customWidth="1"/>
    <col min="751" max="751" width="15.42578125" style="2" customWidth="1"/>
    <col min="752" max="752" width="42.85546875" style="2" customWidth="1"/>
    <col min="753" max="753" width="26.140625" style="2" customWidth="1"/>
    <col min="754" max="754" width="14.140625" style="2" customWidth="1"/>
    <col min="755" max="755" width="10.7109375" style="2" customWidth="1"/>
    <col min="756" max="756" width="16.85546875" style="2" customWidth="1"/>
    <col min="757" max="757" width="10.7109375" style="2" customWidth="1"/>
    <col min="758" max="758" width="18.42578125" style="2" customWidth="1"/>
    <col min="759" max="759" width="18.7109375" style="2" customWidth="1"/>
    <col min="760" max="761" width="10.7109375" style="2" customWidth="1"/>
    <col min="762" max="762" width="22.140625" style="2" customWidth="1"/>
    <col min="763" max="764" width="10.7109375" style="2" customWidth="1"/>
    <col min="765" max="765" width="19" style="2" customWidth="1"/>
    <col min="766" max="766" width="18.28515625" style="2" customWidth="1"/>
    <col min="767" max="768" width="17.42578125" style="2" customWidth="1"/>
    <col min="769" max="769" width="4.28515625" style="2" customWidth="1"/>
    <col min="770" max="770" width="19.28515625" style="2" customWidth="1"/>
    <col min="771" max="771" width="22.85546875" style="2" customWidth="1"/>
    <col min="772" max="772" width="10.85546875" style="2"/>
    <col min="773" max="773" width="12.42578125" style="2" bestFit="1" customWidth="1"/>
    <col min="774" max="1005" width="10.85546875" style="2"/>
    <col min="1006" max="1006" width="7.85546875" style="2" customWidth="1"/>
    <col min="1007" max="1007" width="15.42578125" style="2" customWidth="1"/>
    <col min="1008" max="1008" width="42.85546875" style="2" customWidth="1"/>
    <col min="1009" max="1009" width="26.140625" style="2" customWidth="1"/>
    <col min="1010" max="1010" width="14.140625" style="2" customWidth="1"/>
    <col min="1011" max="1011" width="10.7109375" style="2" customWidth="1"/>
    <col min="1012" max="1012" width="16.85546875" style="2" customWidth="1"/>
    <col min="1013" max="1013" width="10.7109375" style="2" customWidth="1"/>
    <col min="1014" max="1014" width="18.42578125" style="2" customWidth="1"/>
    <col min="1015" max="1015" width="18.7109375" style="2" customWidth="1"/>
    <col min="1016" max="1017" width="10.7109375" style="2" customWidth="1"/>
    <col min="1018" max="1018" width="22.140625" style="2" customWidth="1"/>
    <col min="1019" max="1020" width="10.7109375" style="2" customWidth="1"/>
    <col min="1021" max="1021" width="19" style="2" customWidth="1"/>
    <col min="1022" max="1022" width="18.28515625" style="2" customWidth="1"/>
    <col min="1023" max="1024" width="17.42578125" style="2" customWidth="1"/>
    <col min="1025" max="1025" width="4.28515625" style="2" customWidth="1"/>
    <col min="1026" max="1026" width="19.28515625" style="2" customWidth="1"/>
    <col min="1027" max="1027" width="22.85546875" style="2" customWidth="1"/>
    <col min="1028" max="1028" width="10.85546875" style="2"/>
    <col min="1029" max="1029" width="12.42578125" style="2" bestFit="1" customWidth="1"/>
    <col min="1030" max="1261" width="10.85546875" style="2"/>
    <col min="1262" max="1262" width="7.85546875" style="2" customWidth="1"/>
    <col min="1263" max="1263" width="15.42578125" style="2" customWidth="1"/>
    <col min="1264" max="1264" width="42.85546875" style="2" customWidth="1"/>
    <col min="1265" max="1265" width="26.140625" style="2" customWidth="1"/>
    <col min="1266" max="1266" width="14.140625" style="2" customWidth="1"/>
    <col min="1267" max="1267" width="10.7109375" style="2" customWidth="1"/>
    <col min="1268" max="1268" width="16.85546875" style="2" customWidth="1"/>
    <col min="1269" max="1269" width="10.7109375" style="2" customWidth="1"/>
    <col min="1270" max="1270" width="18.42578125" style="2" customWidth="1"/>
    <col min="1271" max="1271" width="18.7109375" style="2" customWidth="1"/>
    <col min="1272" max="1273" width="10.7109375" style="2" customWidth="1"/>
    <col min="1274" max="1274" width="22.140625" style="2" customWidth="1"/>
    <col min="1275" max="1276" width="10.7109375" style="2" customWidth="1"/>
    <col min="1277" max="1277" width="19" style="2" customWidth="1"/>
    <col min="1278" max="1278" width="18.28515625" style="2" customWidth="1"/>
    <col min="1279" max="1280" width="17.42578125" style="2" customWidth="1"/>
    <col min="1281" max="1281" width="4.28515625" style="2" customWidth="1"/>
    <col min="1282" max="1282" width="19.28515625" style="2" customWidth="1"/>
    <col min="1283" max="1283" width="22.85546875" style="2" customWidth="1"/>
    <col min="1284" max="1284" width="10.85546875" style="2"/>
    <col min="1285" max="1285" width="12.42578125" style="2" bestFit="1" customWidth="1"/>
    <col min="1286" max="1517" width="10.85546875" style="2"/>
    <col min="1518" max="1518" width="7.85546875" style="2" customWidth="1"/>
    <col min="1519" max="1519" width="15.42578125" style="2" customWidth="1"/>
    <col min="1520" max="1520" width="42.85546875" style="2" customWidth="1"/>
    <col min="1521" max="1521" width="26.140625" style="2" customWidth="1"/>
    <col min="1522" max="1522" width="14.140625" style="2" customWidth="1"/>
    <col min="1523" max="1523" width="10.7109375" style="2" customWidth="1"/>
    <col min="1524" max="1524" width="16.85546875" style="2" customWidth="1"/>
    <col min="1525" max="1525" width="10.7109375" style="2" customWidth="1"/>
    <col min="1526" max="1526" width="18.42578125" style="2" customWidth="1"/>
    <col min="1527" max="1527" width="18.7109375" style="2" customWidth="1"/>
    <col min="1528" max="1529" width="10.7109375" style="2" customWidth="1"/>
    <col min="1530" max="1530" width="22.140625" style="2" customWidth="1"/>
    <col min="1531" max="1532" width="10.7109375" style="2" customWidth="1"/>
    <col min="1533" max="1533" width="19" style="2" customWidth="1"/>
    <col min="1534" max="1534" width="18.28515625" style="2" customWidth="1"/>
    <col min="1535" max="1536" width="17.42578125" style="2" customWidth="1"/>
    <col min="1537" max="1537" width="4.28515625" style="2" customWidth="1"/>
    <col min="1538" max="1538" width="19.28515625" style="2" customWidth="1"/>
    <col min="1539" max="1539" width="22.85546875" style="2" customWidth="1"/>
    <col min="1540" max="1540" width="10.85546875" style="2"/>
    <col min="1541" max="1541" width="12.42578125" style="2" bestFit="1" customWidth="1"/>
    <col min="1542" max="1773" width="10.85546875" style="2"/>
    <col min="1774" max="1774" width="7.85546875" style="2" customWidth="1"/>
    <col min="1775" max="1775" width="15.42578125" style="2" customWidth="1"/>
    <col min="1776" max="1776" width="42.85546875" style="2" customWidth="1"/>
    <col min="1777" max="1777" width="26.140625" style="2" customWidth="1"/>
    <col min="1778" max="1778" width="14.140625" style="2" customWidth="1"/>
    <col min="1779" max="1779" width="10.7109375" style="2" customWidth="1"/>
    <col min="1780" max="1780" width="16.85546875" style="2" customWidth="1"/>
    <col min="1781" max="1781" width="10.7109375" style="2" customWidth="1"/>
    <col min="1782" max="1782" width="18.42578125" style="2" customWidth="1"/>
    <col min="1783" max="1783" width="18.7109375" style="2" customWidth="1"/>
    <col min="1784" max="1785" width="10.7109375" style="2" customWidth="1"/>
    <col min="1786" max="1786" width="22.140625" style="2" customWidth="1"/>
    <col min="1787" max="1788" width="10.7109375" style="2" customWidth="1"/>
    <col min="1789" max="1789" width="19" style="2" customWidth="1"/>
    <col min="1790" max="1790" width="18.28515625" style="2" customWidth="1"/>
    <col min="1791" max="1792" width="17.42578125" style="2" customWidth="1"/>
    <col min="1793" max="1793" width="4.28515625" style="2" customWidth="1"/>
    <col min="1794" max="1794" width="19.28515625" style="2" customWidth="1"/>
    <col min="1795" max="1795" width="22.85546875" style="2" customWidth="1"/>
    <col min="1796" max="1796" width="10.85546875" style="2"/>
    <col min="1797" max="1797" width="12.42578125" style="2" bestFit="1" customWidth="1"/>
    <col min="1798" max="2029" width="10.85546875" style="2"/>
    <col min="2030" max="2030" width="7.85546875" style="2" customWidth="1"/>
    <col min="2031" max="2031" width="15.42578125" style="2" customWidth="1"/>
    <col min="2032" max="2032" width="42.85546875" style="2" customWidth="1"/>
    <col min="2033" max="2033" width="26.140625" style="2" customWidth="1"/>
    <col min="2034" max="2034" width="14.140625" style="2" customWidth="1"/>
    <col min="2035" max="2035" width="10.7109375" style="2" customWidth="1"/>
    <col min="2036" max="2036" width="16.85546875" style="2" customWidth="1"/>
    <col min="2037" max="2037" width="10.7109375" style="2" customWidth="1"/>
    <col min="2038" max="2038" width="18.42578125" style="2" customWidth="1"/>
    <col min="2039" max="2039" width="18.7109375" style="2" customWidth="1"/>
    <col min="2040" max="2041" width="10.7109375" style="2" customWidth="1"/>
    <col min="2042" max="2042" width="22.140625" style="2" customWidth="1"/>
    <col min="2043" max="2044" width="10.7109375" style="2" customWidth="1"/>
    <col min="2045" max="2045" width="19" style="2" customWidth="1"/>
    <col min="2046" max="2046" width="18.28515625" style="2" customWidth="1"/>
    <col min="2047" max="2048" width="17.42578125" style="2" customWidth="1"/>
    <col min="2049" max="2049" width="4.28515625" style="2" customWidth="1"/>
    <col min="2050" max="2050" width="19.28515625" style="2" customWidth="1"/>
    <col min="2051" max="2051" width="22.85546875" style="2" customWidth="1"/>
    <col min="2052" max="2052" width="10.85546875" style="2"/>
    <col min="2053" max="2053" width="12.42578125" style="2" bestFit="1" customWidth="1"/>
    <col min="2054" max="2285" width="10.85546875" style="2"/>
    <col min="2286" max="2286" width="7.85546875" style="2" customWidth="1"/>
    <col min="2287" max="2287" width="15.42578125" style="2" customWidth="1"/>
    <col min="2288" max="2288" width="42.85546875" style="2" customWidth="1"/>
    <col min="2289" max="2289" width="26.140625" style="2" customWidth="1"/>
    <col min="2290" max="2290" width="14.140625" style="2" customWidth="1"/>
    <col min="2291" max="2291" width="10.7109375" style="2" customWidth="1"/>
    <col min="2292" max="2292" width="16.85546875" style="2" customWidth="1"/>
    <col min="2293" max="2293" width="10.7109375" style="2" customWidth="1"/>
    <col min="2294" max="2294" width="18.42578125" style="2" customWidth="1"/>
    <col min="2295" max="2295" width="18.7109375" style="2" customWidth="1"/>
    <col min="2296" max="2297" width="10.7109375" style="2" customWidth="1"/>
    <col min="2298" max="2298" width="22.140625" style="2" customWidth="1"/>
    <col min="2299" max="2300" width="10.7109375" style="2" customWidth="1"/>
    <col min="2301" max="2301" width="19" style="2" customWidth="1"/>
    <col min="2302" max="2302" width="18.28515625" style="2" customWidth="1"/>
    <col min="2303" max="2304" width="17.42578125" style="2" customWidth="1"/>
    <col min="2305" max="2305" width="4.28515625" style="2" customWidth="1"/>
    <col min="2306" max="2306" width="19.28515625" style="2" customWidth="1"/>
    <col min="2307" max="2307" width="22.85546875" style="2" customWidth="1"/>
    <col min="2308" max="2308" width="10.85546875" style="2"/>
    <col min="2309" max="2309" width="12.42578125" style="2" bestFit="1" customWidth="1"/>
    <col min="2310" max="2541" width="10.85546875" style="2"/>
    <col min="2542" max="2542" width="7.85546875" style="2" customWidth="1"/>
    <col min="2543" max="2543" width="15.42578125" style="2" customWidth="1"/>
    <col min="2544" max="2544" width="42.85546875" style="2" customWidth="1"/>
    <col min="2545" max="2545" width="26.140625" style="2" customWidth="1"/>
    <col min="2546" max="2546" width="14.140625" style="2" customWidth="1"/>
    <col min="2547" max="2547" width="10.7109375" style="2" customWidth="1"/>
    <col min="2548" max="2548" width="16.85546875" style="2" customWidth="1"/>
    <col min="2549" max="2549" width="10.7109375" style="2" customWidth="1"/>
    <col min="2550" max="2550" width="18.42578125" style="2" customWidth="1"/>
    <col min="2551" max="2551" width="18.7109375" style="2" customWidth="1"/>
    <col min="2552" max="2553" width="10.7109375" style="2" customWidth="1"/>
    <col min="2554" max="2554" width="22.140625" style="2" customWidth="1"/>
    <col min="2555" max="2556" width="10.7109375" style="2" customWidth="1"/>
    <col min="2557" max="2557" width="19" style="2" customWidth="1"/>
    <col min="2558" max="2558" width="18.28515625" style="2" customWidth="1"/>
    <col min="2559" max="2560" width="17.42578125" style="2" customWidth="1"/>
    <col min="2561" max="2561" width="4.28515625" style="2" customWidth="1"/>
    <col min="2562" max="2562" width="19.28515625" style="2" customWidth="1"/>
    <col min="2563" max="2563" width="22.85546875" style="2" customWidth="1"/>
    <col min="2564" max="2564" width="10.85546875" style="2"/>
    <col min="2565" max="2565" width="12.42578125" style="2" bestFit="1" customWidth="1"/>
    <col min="2566" max="2797" width="10.85546875" style="2"/>
    <col min="2798" max="2798" width="7.85546875" style="2" customWidth="1"/>
    <col min="2799" max="2799" width="15.42578125" style="2" customWidth="1"/>
    <col min="2800" max="2800" width="42.85546875" style="2" customWidth="1"/>
    <col min="2801" max="2801" width="26.140625" style="2" customWidth="1"/>
    <col min="2802" max="2802" width="14.140625" style="2" customWidth="1"/>
    <col min="2803" max="2803" width="10.7109375" style="2" customWidth="1"/>
    <col min="2804" max="2804" width="16.85546875" style="2" customWidth="1"/>
    <col min="2805" max="2805" width="10.7109375" style="2" customWidth="1"/>
    <col min="2806" max="2806" width="18.42578125" style="2" customWidth="1"/>
    <col min="2807" max="2807" width="18.7109375" style="2" customWidth="1"/>
    <col min="2808" max="2809" width="10.7109375" style="2" customWidth="1"/>
    <col min="2810" max="2810" width="22.140625" style="2" customWidth="1"/>
    <col min="2811" max="2812" width="10.7109375" style="2" customWidth="1"/>
    <col min="2813" max="2813" width="19" style="2" customWidth="1"/>
    <col min="2814" max="2814" width="18.28515625" style="2" customWidth="1"/>
    <col min="2815" max="2816" width="17.42578125" style="2" customWidth="1"/>
    <col min="2817" max="2817" width="4.28515625" style="2" customWidth="1"/>
    <col min="2818" max="2818" width="19.28515625" style="2" customWidth="1"/>
    <col min="2819" max="2819" width="22.85546875" style="2" customWidth="1"/>
    <col min="2820" max="2820" width="10.85546875" style="2"/>
    <col min="2821" max="2821" width="12.42578125" style="2" bestFit="1" customWidth="1"/>
    <col min="2822" max="3053" width="10.85546875" style="2"/>
    <col min="3054" max="3054" width="7.85546875" style="2" customWidth="1"/>
    <col min="3055" max="3055" width="15.42578125" style="2" customWidth="1"/>
    <col min="3056" max="3056" width="42.85546875" style="2" customWidth="1"/>
    <col min="3057" max="3057" width="26.140625" style="2" customWidth="1"/>
    <col min="3058" max="3058" width="14.140625" style="2" customWidth="1"/>
    <col min="3059" max="3059" width="10.7109375" style="2" customWidth="1"/>
    <col min="3060" max="3060" width="16.85546875" style="2" customWidth="1"/>
    <col min="3061" max="3061" width="10.7109375" style="2" customWidth="1"/>
    <col min="3062" max="3062" width="18.42578125" style="2" customWidth="1"/>
    <col min="3063" max="3063" width="18.7109375" style="2" customWidth="1"/>
    <col min="3064" max="3065" width="10.7109375" style="2" customWidth="1"/>
    <col min="3066" max="3066" width="22.140625" style="2" customWidth="1"/>
    <col min="3067" max="3068" width="10.7109375" style="2" customWidth="1"/>
    <col min="3069" max="3069" width="19" style="2" customWidth="1"/>
    <col min="3070" max="3070" width="18.28515625" style="2" customWidth="1"/>
    <col min="3071" max="3072" width="17.42578125" style="2" customWidth="1"/>
    <col min="3073" max="3073" width="4.28515625" style="2" customWidth="1"/>
    <col min="3074" max="3074" width="19.28515625" style="2" customWidth="1"/>
    <col min="3075" max="3075" width="22.85546875" style="2" customWidth="1"/>
    <col min="3076" max="3076" width="10.85546875" style="2"/>
    <col min="3077" max="3077" width="12.42578125" style="2" bestFit="1" customWidth="1"/>
    <col min="3078" max="3309" width="10.85546875" style="2"/>
    <col min="3310" max="3310" width="7.85546875" style="2" customWidth="1"/>
    <col min="3311" max="3311" width="15.42578125" style="2" customWidth="1"/>
    <col min="3312" max="3312" width="42.85546875" style="2" customWidth="1"/>
    <col min="3313" max="3313" width="26.140625" style="2" customWidth="1"/>
    <col min="3314" max="3314" width="14.140625" style="2" customWidth="1"/>
    <col min="3315" max="3315" width="10.7109375" style="2" customWidth="1"/>
    <col min="3316" max="3316" width="16.85546875" style="2" customWidth="1"/>
    <col min="3317" max="3317" width="10.7109375" style="2" customWidth="1"/>
    <col min="3318" max="3318" width="18.42578125" style="2" customWidth="1"/>
    <col min="3319" max="3319" width="18.7109375" style="2" customWidth="1"/>
    <col min="3320" max="3321" width="10.7109375" style="2" customWidth="1"/>
    <col min="3322" max="3322" width="22.140625" style="2" customWidth="1"/>
    <col min="3323" max="3324" width="10.7109375" style="2" customWidth="1"/>
    <col min="3325" max="3325" width="19" style="2" customWidth="1"/>
    <col min="3326" max="3326" width="18.28515625" style="2" customWidth="1"/>
    <col min="3327" max="3328" width="17.42578125" style="2" customWidth="1"/>
    <col min="3329" max="3329" width="4.28515625" style="2" customWidth="1"/>
    <col min="3330" max="3330" width="19.28515625" style="2" customWidth="1"/>
    <col min="3331" max="3331" width="22.85546875" style="2" customWidth="1"/>
    <col min="3332" max="3332" width="10.85546875" style="2"/>
    <col min="3333" max="3333" width="12.42578125" style="2" bestFit="1" customWidth="1"/>
    <col min="3334" max="3565" width="10.85546875" style="2"/>
    <col min="3566" max="3566" width="7.85546875" style="2" customWidth="1"/>
    <col min="3567" max="3567" width="15.42578125" style="2" customWidth="1"/>
    <col min="3568" max="3568" width="42.85546875" style="2" customWidth="1"/>
    <col min="3569" max="3569" width="26.140625" style="2" customWidth="1"/>
    <col min="3570" max="3570" width="14.140625" style="2" customWidth="1"/>
    <col min="3571" max="3571" width="10.7109375" style="2" customWidth="1"/>
    <col min="3572" max="3572" width="16.85546875" style="2" customWidth="1"/>
    <col min="3573" max="3573" width="10.7109375" style="2" customWidth="1"/>
    <col min="3574" max="3574" width="18.42578125" style="2" customWidth="1"/>
    <col min="3575" max="3575" width="18.7109375" style="2" customWidth="1"/>
    <col min="3576" max="3577" width="10.7109375" style="2" customWidth="1"/>
    <col min="3578" max="3578" width="22.140625" style="2" customWidth="1"/>
    <col min="3579" max="3580" width="10.7109375" style="2" customWidth="1"/>
    <col min="3581" max="3581" width="19" style="2" customWidth="1"/>
    <col min="3582" max="3582" width="18.28515625" style="2" customWidth="1"/>
    <col min="3583" max="3584" width="17.42578125" style="2" customWidth="1"/>
    <col min="3585" max="3585" width="4.28515625" style="2" customWidth="1"/>
    <col min="3586" max="3586" width="19.28515625" style="2" customWidth="1"/>
    <col min="3587" max="3587" width="22.85546875" style="2" customWidth="1"/>
    <col min="3588" max="3588" width="10.85546875" style="2"/>
    <col min="3589" max="3589" width="12.42578125" style="2" bestFit="1" customWidth="1"/>
    <col min="3590" max="3821" width="10.85546875" style="2"/>
    <col min="3822" max="3822" width="7.85546875" style="2" customWidth="1"/>
    <col min="3823" max="3823" width="15.42578125" style="2" customWidth="1"/>
    <col min="3824" max="3824" width="42.85546875" style="2" customWidth="1"/>
    <col min="3825" max="3825" width="26.140625" style="2" customWidth="1"/>
    <col min="3826" max="3826" width="14.140625" style="2" customWidth="1"/>
    <col min="3827" max="3827" width="10.7109375" style="2" customWidth="1"/>
    <col min="3828" max="3828" width="16.85546875" style="2" customWidth="1"/>
    <col min="3829" max="3829" width="10.7109375" style="2" customWidth="1"/>
    <col min="3830" max="3830" width="18.42578125" style="2" customWidth="1"/>
    <col min="3831" max="3831" width="18.7109375" style="2" customWidth="1"/>
    <col min="3832" max="3833" width="10.7109375" style="2" customWidth="1"/>
    <col min="3834" max="3834" width="22.140625" style="2" customWidth="1"/>
    <col min="3835" max="3836" width="10.7109375" style="2" customWidth="1"/>
    <col min="3837" max="3837" width="19" style="2" customWidth="1"/>
    <col min="3838" max="3838" width="18.28515625" style="2" customWidth="1"/>
    <col min="3839" max="3840" width="17.42578125" style="2" customWidth="1"/>
    <col min="3841" max="3841" width="4.28515625" style="2" customWidth="1"/>
    <col min="3842" max="3842" width="19.28515625" style="2" customWidth="1"/>
    <col min="3843" max="3843" width="22.85546875" style="2" customWidth="1"/>
    <col min="3844" max="3844" width="10.85546875" style="2"/>
    <col min="3845" max="3845" width="12.42578125" style="2" bestFit="1" customWidth="1"/>
    <col min="3846" max="4077" width="10.85546875" style="2"/>
    <col min="4078" max="4078" width="7.85546875" style="2" customWidth="1"/>
    <col min="4079" max="4079" width="15.42578125" style="2" customWidth="1"/>
    <col min="4080" max="4080" width="42.85546875" style="2" customWidth="1"/>
    <col min="4081" max="4081" width="26.140625" style="2" customWidth="1"/>
    <col min="4082" max="4082" width="14.140625" style="2" customWidth="1"/>
    <col min="4083" max="4083" width="10.7109375" style="2" customWidth="1"/>
    <col min="4084" max="4084" width="16.85546875" style="2" customWidth="1"/>
    <col min="4085" max="4085" width="10.7109375" style="2" customWidth="1"/>
    <col min="4086" max="4086" width="18.42578125" style="2" customWidth="1"/>
    <col min="4087" max="4087" width="18.7109375" style="2" customWidth="1"/>
    <col min="4088" max="4089" width="10.7109375" style="2" customWidth="1"/>
    <col min="4090" max="4090" width="22.140625" style="2" customWidth="1"/>
    <col min="4091" max="4092" width="10.7109375" style="2" customWidth="1"/>
    <col min="4093" max="4093" width="19" style="2" customWidth="1"/>
    <col min="4094" max="4094" width="18.28515625" style="2" customWidth="1"/>
    <col min="4095" max="4096" width="17.42578125" style="2" customWidth="1"/>
    <col min="4097" max="4097" width="4.28515625" style="2" customWidth="1"/>
    <col min="4098" max="4098" width="19.28515625" style="2" customWidth="1"/>
    <col min="4099" max="4099" width="22.85546875" style="2" customWidth="1"/>
    <col min="4100" max="4100" width="10.85546875" style="2"/>
    <col min="4101" max="4101" width="12.42578125" style="2" bestFit="1" customWidth="1"/>
    <col min="4102" max="4333" width="10.85546875" style="2"/>
    <col min="4334" max="4334" width="7.85546875" style="2" customWidth="1"/>
    <col min="4335" max="4335" width="15.42578125" style="2" customWidth="1"/>
    <col min="4336" max="4336" width="42.85546875" style="2" customWidth="1"/>
    <col min="4337" max="4337" width="26.140625" style="2" customWidth="1"/>
    <col min="4338" max="4338" width="14.140625" style="2" customWidth="1"/>
    <col min="4339" max="4339" width="10.7109375" style="2" customWidth="1"/>
    <col min="4340" max="4340" width="16.85546875" style="2" customWidth="1"/>
    <col min="4341" max="4341" width="10.7109375" style="2" customWidth="1"/>
    <col min="4342" max="4342" width="18.42578125" style="2" customWidth="1"/>
    <col min="4343" max="4343" width="18.7109375" style="2" customWidth="1"/>
    <col min="4344" max="4345" width="10.7109375" style="2" customWidth="1"/>
    <col min="4346" max="4346" width="22.140625" style="2" customWidth="1"/>
    <col min="4347" max="4348" width="10.7109375" style="2" customWidth="1"/>
    <col min="4349" max="4349" width="19" style="2" customWidth="1"/>
    <col min="4350" max="4350" width="18.28515625" style="2" customWidth="1"/>
    <col min="4351" max="4352" width="17.42578125" style="2" customWidth="1"/>
    <col min="4353" max="4353" width="4.28515625" style="2" customWidth="1"/>
    <col min="4354" max="4354" width="19.28515625" style="2" customWidth="1"/>
    <col min="4355" max="4355" width="22.85546875" style="2" customWidth="1"/>
    <col min="4356" max="4356" width="10.85546875" style="2"/>
    <col min="4357" max="4357" width="12.42578125" style="2" bestFit="1" customWidth="1"/>
    <col min="4358" max="4589" width="10.85546875" style="2"/>
    <col min="4590" max="4590" width="7.85546875" style="2" customWidth="1"/>
    <col min="4591" max="4591" width="15.42578125" style="2" customWidth="1"/>
    <col min="4592" max="4592" width="42.85546875" style="2" customWidth="1"/>
    <col min="4593" max="4593" width="26.140625" style="2" customWidth="1"/>
    <col min="4594" max="4594" width="14.140625" style="2" customWidth="1"/>
    <col min="4595" max="4595" width="10.7109375" style="2" customWidth="1"/>
    <col min="4596" max="4596" width="16.85546875" style="2" customWidth="1"/>
    <col min="4597" max="4597" width="10.7109375" style="2" customWidth="1"/>
    <col min="4598" max="4598" width="18.42578125" style="2" customWidth="1"/>
    <col min="4599" max="4599" width="18.7109375" style="2" customWidth="1"/>
    <col min="4600" max="4601" width="10.7109375" style="2" customWidth="1"/>
    <col min="4602" max="4602" width="22.140625" style="2" customWidth="1"/>
    <col min="4603" max="4604" width="10.7109375" style="2" customWidth="1"/>
    <col min="4605" max="4605" width="19" style="2" customWidth="1"/>
    <col min="4606" max="4606" width="18.28515625" style="2" customWidth="1"/>
    <col min="4607" max="4608" width="17.42578125" style="2" customWidth="1"/>
    <col min="4609" max="4609" width="4.28515625" style="2" customWidth="1"/>
    <col min="4610" max="4610" width="19.28515625" style="2" customWidth="1"/>
    <col min="4611" max="4611" width="22.85546875" style="2" customWidth="1"/>
    <col min="4612" max="4612" width="10.85546875" style="2"/>
    <col min="4613" max="4613" width="12.42578125" style="2" bestFit="1" customWidth="1"/>
    <col min="4614" max="4845" width="10.85546875" style="2"/>
    <col min="4846" max="4846" width="7.85546875" style="2" customWidth="1"/>
    <col min="4847" max="4847" width="15.42578125" style="2" customWidth="1"/>
    <col min="4848" max="4848" width="42.85546875" style="2" customWidth="1"/>
    <col min="4849" max="4849" width="26.140625" style="2" customWidth="1"/>
    <col min="4850" max="4850" width="14.140625" style="2" customWidth="1"/>
    <col min="4851" max="4851" width="10.7109375" style="2" customWidth="1"/>
    <col min="4852" max="4852" width="16.85546875" style="2" customWidth="1"/>
    <col min="4853" max="4853" width="10.7109375" style="2" customWidth="1"/>
    <col min="4854" max="4854" width="18.42578125" style="2" customWidth="1"/>
    <col min="4855" max="4855" width="18.7109375" style="2" customWidth="1"/>
    <col min="4856" max="4857" width="10.7109375" style="2" customWidth="1"/>
    <col min="4858" max="4858" width="22.140625" style="2" customWidth="1"/>
    <col min="4859" max="4860" width="10.7109375" style="2" customWidth="1"/>
    <col min="4861" max="4861" width="19" style="2" customWidth="1"/>
    <col min="4862" max="4862" width="18.28515625" style="2" customWidth="1"/>
    <col min="4863" max="4864" width="17.42578125" style="2" customWidth="1"/>
    <col min="4865" max="4865" width="4.28515625" style="2" customWidth="1"/>
    <col min="4866" max="4866" width="19.28515625" style="2" customWidth="1"/>
    <col min="4867" max="4867" width="22.85546875" style="2" customWidth="1"/>
    <col min="4868" max="4868" width="10.85546875" style="2"/>
    <col min="4869" max="4869" width="12.42578125" style="2" bestFit="1" customWidth="1"/>
    <col min="4870" max="5101" width="10.85546875" style="2"/>
    <col min="5102" max="5102" width="7.85546875" style="2" customWidth="1"/>
    <col min="5103" max="5103" width="15.42578125" style="2" customWidth="1"/>
    <col min="5104" max="5104" width="42.85546875" style="2" customWidth="1"/>
    <col min="5105" max="5105" width="26.140625" style="2" customWidth="1"/>
    <col min="5106" max="5106" width="14.140625" style="2" customWidth="1"/>
    <col min="5107" max="5107" width="10.7109375" style="2" customWidth="1"/>
    <col min="5108" max="5108" width="16.85546875" style="2" customWidth="1"/>
    <col min="5109" max="5109" width="10.7109375" style="2" customWidth="1"/>
    <col min="5110" max="5110" width="18.42578125" style="2" customWidth="1"/>
    <col min="5111" max="5111" width="18.7109375" style="2" customWidth="1"/>
    <col min="5112" max="5113" width="10.7109375" style="2" customWidth="1"/>
    <col min="5114" max="5114" width="22.140625" style="2" customWidth="1"/>
    <col min="5115" max="5116" width="10.7109375" style="2" customWidth="1"/>
    <col min="5117" max="5117" width="19" style="2" customWidth="1"/>
    <col min="5118" max="5118" width="18.28515625" style="2" customWidth="1"/>
    <col min="5119" max="5120" width="17.42578125" style="2" customWidth="1"/>
    <col min="5121" max="5121" width="4.28515625" style="2" customWidth="1"/>
    <col min="5122" max="5122" width="19.28515625" style="2" customWidth="1"/>
    <col min="5123" max="5123" width="22.85546875" style="2" customWidth="1"/>
    <col min="5124" max="5124" width="10.85546875" style="2"/>
    <col min="5125" max="5125" width="12.42578125" style="2" bestFit="1" customWidth="1"/>
    <col min="5126" max="5357" width="10.85546875" style="2"/>
    <col min="5358" max="5358" width="7.85546875" style="2" customWidth="1"/>
    <col min="5359" max="5359" width="15.42578125" style="2" customWidth="1"/>
    <col min="5360" max="5360" width="42.85546875" style="2" customWidth="1"/>
    <col min="5361" max="5361" width="26.140625" style="2" customWidth="1"/>
    <col min="5362" max="5362" width="14.140625" style="2" customWidth="1"/>
    <col min="5363" max="5363" width="10.7109375" style="2" customWidth="1"/>
    <col min="5364" max="5364" width="16.85546875" style="2" customWidth="1"/>
    <col min="5365" max="5365" width="10.7109375" style="2" customWidth="1"/>
    <col min="5366" max="5366" width="18.42578125" style="2" customWidth="1"/>
    <col min="5367" max="5367" width="18.7109375" style="2" customWidth="1"/>
    <col min="5368" max="5369" width="10.7109375" style="2" customWidth="1"/>
    <col min="5370" max="5370" width="22.140625" style="2" customWidth="1"/>
    <col min="5371" max="5372" width="10.7109375" style="2" customWidth="1"/>
    <col min="5373" max="5373" width="19" style="2" customWidth="1"/>
    <col min="5374" max="5374" width="18.28515625" style="2" customWidth="1"/>
    <col min="5375" max="5376" width="17.42578125" style="2" customWidth="1"/>
    <col min="5377" max="5377" width="4.28515625" style="2" customWidth="1"/>
    <col min="5378" max="5378" width="19.28515625" style="2" customWidth="1"/>
    <col min="5379" max="5379" width="22.85546875" style="2" customWidth="1"/>
    <col min="5380" max="5380" width="10.85546875" style="2"/>
    <col min="5381" max="5381" width="12.42578125" style="2" bestFit="1" customWidth="1"/>
    <col min="5382" max="5613" width="10.85546875" style="2"/>
    <col min="5614" max="5614" width="7.85546875" style="2" customWidth="1"/>
    <col min="5615" max="5615" width="15.42578125" style="2" customWidth="1"/>
    <col min="5616" max="5616" width="42.85546875" style="2" customWidth="1"/>
    <col min="5617" max="5617" width="26.140625" style="2" customWidth="1"/>
    <col min="5618" max="5618" width="14.140625" style="2" customWidth="1"/>
    <col min="5619" max="5619" width="10.7109375" style="2" customWidth="1"/>
    <col min="5620" max="5620" width="16.85546875" style="2" customWidth="1"/>
    <col min="5621" max="5621" width="10.7109375" style="2" customWidth="1"/>
    <col min="5622" max="5622" width="18.42578125" style="2" customWidth="1"/>
    <col min="5623" max="5623" width="18.7109375" style="2" customWidth="1"/>
    <col min="5624" max="5625" width="10.7109375" style="2" customWidth="1"/>
    <col min="5626" max="5626" width="22.140625" style="2" customWidth="1"/>
    <col min="5627" max="5628" width="10.7109375" style="2" customWidth="1"/>
    <col min="5629" max="5629" width="19" style="2" customWidth="1"/>
    <col min="5630" max="5630" width="18.28515625" style="2" customWidth="1"/>
    <col min="5631" max="5632" width="17.42578125" style="2" customWidth="1"/>
    <col min="5633" max="5633" width="4.28515625" style="2" customWidth="1"/>
    <col min="5634" max="5634" width="19.28515625" style="2" customWidth="1"/>
    <col min="5635" max="5635" width="22.85546875" style="2" customWidth="1"/>
    <col min="5636" max="5636" width="10.85546875" style="2"/>
    <col min="5637" max="5637" width="12.42578125" style="2" bestFit="1" customWidth="1"/>
    <col min="5638" max="5869" width="10.85546875" style="2"/>
    <col min="5870" max="5870" width="7.85546875" style="2" customWidth="1"/>
    <col min="5871" max="5871" width="15.42578125" style="2" customWidth="1"/>
    <col min="5872" max="5872" width="42.85546875" style="2" customWidth="1"/>
    <col min="5873" max="5873" width="26.140625" style="2" customWidth="1"/>
    <col min="5874" max="5874" width="14.140625" style="2" customWidth="1"/>
    <col min="5875" max="5875" width="10.7109375" style="2" customWidth="1"/>
    <col min="5876" max="5876" width="16.85546875" style="2" customWidth="1"/>
    <col min="5877" max="5877" width="10.7109375" style="2" customWidth="1"/>
    <col min="5878" max="5878" width="18.42578125" style="2" customWidth="1"/>
    <col min="5879" max="5879" width="18.7109375" style="2" customWidth="1"/>
    <col min="5880" max="5881" width="10.7109375" style="2" customWidth="1"/>
    <col min="5882" max="5882" width="22.140625" style="2" customWidth="1"/>
    <col min="5883" max="5884" width="10.7109375" style="2" customWidth="1"/>
    <col min="5885" max="5885" width="19" style="2" customWidth="1"/>
    <col min="5886" max="5886" width="18.28515625" style="2" customWidth="1"/>
    <col min="5887" max="5888" width="17.42578125" style="2" customWidth="1"/>
    <col min="5889" max="5889" width="4.28515625" style="2" customWidth="1"/>
    <col min="5890" max="5890" width="19.28515625" style="2" customWidth="1"/>
    <col min="5891" max="5891" width="22.85546875" style="2" customWidth="1"/>
    <col min="5892" max="5892" width="10.85546875" style="2"/>
    <col min="5893" max="5893" width="12.42578125" style="2" bestFit="1" customWidth="1"/>
    <col min="5894" max="6125" width="10.85546875" style="2"/>
    <col min="6126" max="6126" width="7.85546875" style="2" customWidth="1"/>
    <col min="6127" max="6127" width="15.42578125" style="2" customWidth="1"/>
    <col min="6128" max="6128" width="42.85546875" style="2" customWidth="1"/>
    <col min="6129" max="6129" width="26.140625" style="2" customWidth="1"/>
    <col min="6130" max="6130" width="14.140625" style="2" customWidth="1"/>
    <col min="6131" max="6131" width="10.7109375" style="2" customWidth="1"/>
    <col min="6132" max="6132" width="16.85546875" style="2" customWidth="1"/>
    <col min="6133" max="6133" width="10.7109375" style="2" customWidth="1"/>
    <col min="6134" max="6134" width="18.42578125" style="2" customWidth="1"/>
    <col min="6135" max="6135" width="18.7109375" style="2" customWidth="1"/>
    <col min="6136" max="6137" width="10.7109375" style="2" customWidth="1"/>
    <col min="6138" max="6138" width="22.140625" style="2" customWidth="1"/>
    <col min="6139" max="6140" width="10.7109375" style="2" customWidth="1"/>
    <col min="6141" max="6141" width="19" style="2" customWidth="1"/>
    <col min="6142" max="6142" width="18.28515625" style="2" customWidth="1"/>
    <col min="6143" max="6144" width="17.42578125" style="2" customWidth="1"/>
    <col min="6145" max="6145" width="4.28515625" style="2" customWidth="1"/>
    <col min="6146" max="6146" width="19.28515625" style="2" customWidth="1"/>
    <col min="6147" max="6147" width="22.85546875" style="2" customWidth="1"/>
    <col min="6148" max="6148" width="10.85546875" style="2"/>
    <col min="6149" max="6149" width="12.42578125" style="2" bestFit="1" customWidth="1"/>
    <col min="6150" max="6381" width="10.85546875" style="2"/>
    <col min="6382" max="6382" width="7.85546875" style="2" customWidth="1"/>
    <col min="6383" max="6383" width="15.42578125" style="2" customWidth="1"/>
    <col min="6384" max="6384" width="42.85546875" style="2" customWidth="1"/>
    <col min="6385" max="6385" width="26.140625" style="2" customWidth="1"/>
    <col min="6386" max="6386" width="14.140625" style="2" customWidth="1"/>
    <col min="6387" max="6387" width="10.7109375" style="2" customWidth="1"/>
    <col min="6388" max="6388" width="16.85546875" style="2" customWidth="1"/>
    <col min="6389" max="6389" width="10.7109375" style="2" customWidth="1"/>
    <col min="6390" max="6390" width="18.42578125" style="2" customWidth="1"/>
    <col min="6391" max="6391" width="18.7109375" style="2" customWidth="1"/>
    <col min="6392" max="6393" width="10.7109375" style="2" customWidth="1"/>
    <col min="6394" max="6394" width="22.140625" style="2" customWidth="1"/>
    <col min="6395" max="6396" width="10.7109375" style="2" customWidth="1"/>
    <col min="6397" max="6397" width="19" style="2" customWidth="1"/>
    <col min="6398" max="6398" width="18.28515625" style="2" customWidth="1"/>
    <col min="6399" max="6400" width="17.42578125" style="2" customWidth="1"/>
    <col min="6401" max="6401" width="4.28515625" style="2" customWidth="1"/>
    <col min="6402" max="6402" width="19.28515625" style="2" customWidth="1"/>
    <col min="6403" max="6403" width="22.85546875" style="2" customWidth="1"/>
    <col min="6404" max="6404" width="10.85546875" style="2"/>
    <col min="6405" max="6405" width="12.42578125" style="2" bestFit="1" customWidth="1"/>
    <col min="6406" max="6637" width="10.85546875" style="2"/>
    <col min="6638" max="6638" width="7.85546875" style="2" customWidth="1"/>
    <col min="6639" max="6639" width="15.42578125" style="2" customWidth="1"/>
    <col min="6640" max="6640" width="42.85546875" style="2" customWidth="1"/>
    <col min="6641" max="6641" width="26.140625" style="2" customWidth="1"/>
    <col min="6642" max="6642" width="14.140625" style="2" customWidth="1"/>
    <col min="6643" max="6643" width="10.7109375" style="2" customWidth="1"/>
    <col min="6644" max="6644" width="16.85546875" style="2" customWidth="1"/>
    <col min="6645" max="6645" width="10.7109375" style="2" customWidth="1"/>
    <col min="6646" max="6646" width="18.42578125" style="2" customWidth="1"/>
    <col min="6647" max="6647" width="18.7109375" style="2" customWidth="1"/>
    <col min="6648" max="6649" width="10.7109375" style="2" customWidth="1"/>
    <col min="6650" max="6650" width="22.140625" style="2" customWidth="1"/>
    <col min="6651" max="6652" width="10.7109375" style="2" customWidth="1"/>
    <col min="6653" max="6653" width="19" style="2" customWidth="1"/>
    <col min="6654" max="6654" width="18.28515625" style="2" customWidth="1"/>
    <col min="6655" max="6656" width="17.42578125" style="2" customWidth="1"/>
    <col min="6657" max="6657" width="4.28515625" style="2" customWidth="1"/>
    <col min="6658" max="6658" width="19.28515625" style="2" customWidth="1"/>
    <col min="6659" max="6659" width="22.85546875" style="2" customWidth="1"/>
    <col min="6660" max="6660" width="10.85546875" style="2"/>
    <col min="6661" max="6661" width="12.42578125" style="2" bestFit="1" customWidth="1"/>
    <col min="6662" max="6893" width="10.85546875" style="2"/>
    <col min="6894" max="6894" width="7.85546875" style="2" customWidth="1"/>
    <col min="6895" max="6895" width="15.42578125" style="2" customWidth="1"/>
    <col min="6896" max="6896" width="42.85546875" style="2" customWidth="1"/>
    <col min="6897" max="6897" width="26.140625" style="2" customWidth="1"/>
    <col min="6898" max="6898" width="14.140625" style="2" customWidth="1"/>
    <col min="6899" max="6899" width="10.7109375" style="2" customWidth="1"/>
    <col min="6900" max="6900" width="16.85546875" style="2" customWidth="1"/>
    <col min="6901" max="6901" width="10.7109375" style="2" customWidth="1"/>
    <col min="6902" max="6902" width="18.42578125" style="2" customWidth="1"/>
    <col min="6903" max="6903" width="18.7109375" style="2" customWidth="1"/>
    <col min="6904" max="6905" width="10.7109375" style="2" customWidth="1"/>
    <col min="6906" max="6906" width="22.140625" style="2" customWidth="1"/>
    <col min="6907" max="6908" width="10.7109375" style="2" customWidth="1"/>
    <col min="6909" max="6909" width="19" style="2" customWidth="1"/>
    <col min="6910" max="6910" width="18.28515625" style="2" customWidth="1"/>
    <col min="6911" max="6912" width="17.42578125" style="2" customWidth="1"/>
    <col min="6913" max="6913" width="4.28515625" style="2" customWidth="1"/>
    <col min="6914" max="6914" width="19.28515625" style="2" customWidth="1"/>
    <col min="6915" max="6915" width="22.85546875" style="2" customWidth="1"/>
    <col min="6916" max="6916" width="10.85546875" style="2"/>
    <col min="6917" max="6917" width="12.42578125" style="2" bestFit="1" customWidth="1"/>
    <col min="6918" max="7149" width="10.85546875" style="2"/>
    <col min="7150" max="7150" width="7.85546875" style="2" customWidth="1"/>
    <col min="7151" max="7151" width="15.42578125" style="2" customWidth="1"/>
    <col min="7152" max="7152" width="42.85546875" style="2" customWidth="1"/>
    <col min="7153" max="7153" width="26.140625" style="2" customWidth="1"/>
    <col min="7154" max="7154" width="14.140625" style="2" customWidth="1"/>
    <col min="7155" max="7155" width="10.7109375" style="2" customWidth="1"/>
    <col min="7156" max="7156" width="16.85546875" style="2" customWidth="1"/>
    <col min="7157" max="7157" width="10.7109375" style="2" customWidth="1"/>
    <col min="7158" max="7158" width="18.42578125" style="2" customWidth="1"/>
    <col min="7159" max="7159" width="18.7109375" style="2" customWidth="1"/>
    <col min="7160" max="7161" width="10.7109375" style="2" customWidth="1"/>
    <col min="7162" max="7162" width="22.140625" style="2" customWidth="1"/>
    <col min="7163" max="7164" width="10.7109375" style="2" customWidth="1"/>
    <col min="7165" max="7165" width="19" style="2" customWidth="1"/>
    <col min="7166" max="7166" width="18.28515625" style="2" customWidth="1"/>
    <col min="7167" max="7168" width="17.42578125" style="2" customWidth="1"/>
    <col min="7169" max="7169" width="4.28515625" style="2" customWidth="1"/>
    <col min="7170" max="7170" width="19.28515625" style="2" customWidth="1"/>
    <col min="7171" max="7171" width="22.85546875" style="2" customWidth="1"/>
    <col min="7172" max="7172" width="10.85546875" style="2"/>
    <col min="7173" max="7173" width="12.42578125" style="2" bestFit="1" customWidth="1"/>
    <col min="7174" max="7405" width="10.85546875" style="2"/>
    <col min="7406" max="7406" width="7.85546875" style="2" customWidth="1"/>
    <col min="7407" max="7407" width="15.42578125" style="2" customWidth="1"/>
    <col min="7408" max="7408" width="42.85546875" style="2" customWidth="1"/>
    <col min="7409" max="7409" width="26.140625" style="2" customWidth="1"/>
    <col min="7410" max="7410" width="14.140625" style="2" customWidth="1"/>
    <col min="7411" max="7411" width="10.7109375" style="2" customWidth="1"/>
    <col min="7412" max="7412" width="16.85546875" style="2" customWidth="1"/>
    <col min="7413" max="7413" width="10.7109375" style="2" customWidth="1"/>
    <col min="7414" max="7414" width="18.42578125" style="2" customWidth="1"/>
    <col min="7415" max="7415" width="18.7109375" style="2" customWidth="1"/>
    <col min="7416" max="7417" width="10.7109375" style="2" customWidth="1"/>
    <col min="7418" max="7418" width="22.140625" style="2" customWidth="1"/>
    <col min="7419" max="7420" width="10.7109375" style="2" customWidth="1"/>
    <col min="7421" max="7421" width="19" style="2" customWidth="1"/>
    <col min="7422" max="7422" width="18.28515625" style="2" customWidth="1"/>
    <col min="7423" max="7424" width="17.42578125" style="2" customWidth="1"/>
    <col min="7425" max="7425" width="4.28515625" style="2" customWidth="1"/>
    <col min="7426" max="7426" width="19.28515625" style="2" customWidth="1"/>
    <col min="7427" max="7427" width="22.85546875" style="2" customWidth="1"/>
    <col min="7428" max="7428" width="10.85546875" style="2"/>
    <col min="7429" max="7429" width="12.42578125" style="2" bestFit="1" customWidth="1"/>
    <col min="7430" max="7661" width="10.85546875" style="2"/>
    <col min="7662" max="7662" width="7.85546875" style="2" customWidth="1"/>
    <col min="7663" max="7663" width="15.42578125" style="2" customWidth="1"/>
    <col min="7664" max="7664" width="42.85546875" style="2" customWidth="1"/>
    <col min="7665" max="7665" width="26.140625" style="2" customWidth="1"/>
    <col min="7666" max="7666" width="14.140625" style="2" customWidth="1"/>
    <col min="7667" max="7667" width="10.7109375" style="2" customWidth="1"/>
    <col min="7668" max="7668" width="16.85546875" style="2" customWidth="1"/>
    <col min="7669" max="7669" width="10.7109375" style="2" customWidth="1"/>
    <col min="7670" max="7670" width="18.42578125" style="2" customWidth="1"/>
    <col min="7671" max="7671" width="18.7109375" style="2" customWidth="1"/>
    <col min="7672" max="7673" width="10.7109375" style="2" customWidth="1"/>
    <col min="7674" max="7674" width="22.140625" style="2" customWidth="1"/>
    <col min="7675" max="7676" width="10.7109375" style="2" customWidth="1"/>
    <col min="7677" max="7677" width="19" style="2" customWidth="1"/>
    <col min="7678" max="7678" width="18.28515625" style="2" customWidth="1"/>
    <col min="7679" max="7680" width="17.42578125" style="2" customWidth="1"/>
    <col min="7681" max="7681" width="4.28515625" style="2" customWidth="1"/>
    <col min="7682" max="7682" width="19.28515625" style="2" customWidth="1"/>
    <col min="7683" max="7683" width="22.85546875" style="2" customWidth="1"/>
    <col min="7684" max="7684" width="10.85546875" style="2"/>
    <col min="7685" max="7685" width="12.42578125" style="2" bestFit="1" customWidth="1"/>
    <col min="7686" max="7917" width="10.85546875" style="2"/>
    <col min="7918" max="7918" width="7.85546875" style="2" customWidth="1"/>
    <col min="7919" max="7919" width="15.42578125" style="2" customWidth="1"/>
    <col min="7920" max="7920" width="42.85546875" style="2" customWidth="1"/>
    <col min="7921" max="7921" width="26.140625" style="2" customWidth="1"/>
    <col min="7922" max="7922" width="14.140625" style="2" customWidth="1"/>
    <col min="7923" max="7923" width="10.7109375" style="2" customWidth="1"/>
    <col min="7924" max="7924" width="16.85546875" style="2" customWidth="1"/>
    <col min="7925" max="7925" width="10.7109375" style="2" customWidth="1"/>
    <col min="7926" max="7926" width="18.42578125" style="2" customWidth="1"/>
    <col min="7927" max="7927" width="18.7109375" style="2" customWidth="1"/>
    <col min="7928" max="7929" width="10.7109375" style="2" customWidth="1"/>
    <col min="7930" max="7930" width="22.140625" style="2" customWidth="1"/>
    <col min="7931" max="7932" width="10.7109375" style="2" customWidth="1"/>
    <col min="7933" max="7933" width="19" style="2" customWidth="1"/>
    <col min="7934" max="7934" width="18.28515625" style="2" customWidth="1"/>
    <col min="7935" max="7936" width="17.42578125" style="2" customWidth="1"/>
    <col min="7937" max="7937" width="4.28515625" style="2" customWidth="1"/>
    <col min="7938" max="7938" width="19.28515625" style="2" customWidth="1"/>
    <col min="7939" max="7939" width="22.85546875" style="2" customWidth="1"/>
    <col min="7940" max="7940" width="10.85546875" style="2"/>
    <col min="7941" max="7941" width="12.42578125" style="2" bestFit="1" customWidth="1"/>
    <col min="7942" max="8173" width="10.85546875" style="2"/>
    <col min="8174" max="8174" width="7.85546875" style="2" customWidth="1"/>
    <col min="8175" max="8175" width="15.42578125" style="2" customWidth="1"/>
    <col min="8176" max="8176" width="42.85546875" style="2" customWidth="1"/>
    <col min="8177" max="8177" width="26.140625" style="2" customWidth="1"/>
    <col min="8178" max="8178" width="14.140625" style="2" customWidth="1"/>
    <col min="8179" max="8179" width="10.7109375" style="2" customWidth="1"/>
    <col min="8180" max="8180" width="16.85546875" style="2" customWidth="1"/>
    <col min="8181" max="8181" width="10.7109375" style="2" customWidth="1"/>
    <col min="8182" max="8182" width="18.42578125" style="2" customWidth="1"/>
    <col min="8183" max="8183" width="18.7109375" style="2" customWidth="1"/>
    <col min="8184" max="8185" width="10.7109375" style="2" customWidth="1"/>
    <col min="8186" max="8186" width="22.140625" style="2" customWidth="1"/>
    <col min="8187" max="8188" width="10.7109375" style="2" customWidth="1"/>
    <col min="8189" max="8189" width="19" style="2" customWidth="1"/>
    <col min="8190" max="8190" width="18.28515625" style="2" customWidth="1"/>
    <col min="8191" max="8192" width="17.42578125" style="2" customWidth="1"/>
    <col min="8193" max="8193" width="4.28515625" style="2" customWidth="1"/>
    <col min="8194" max="8194" width="19.28515625" style="2" customWidth="1"/>
    <col min="8195" max="8195" width="22.85546875" style="2" customWidth="1"/>
    <col min="8196" max="8196" width="10.85546875" style="2"/>
    <col min="8197" max="8197" width="12.42578125" style="2" bestFit="1" customWidth="1"/>
    <col min="8198" max="8429" width="10.85546875" style="2"/>
    <col min="8430" max="8430" width="7.85546875" style="2" customWidth="1"/>
    <col min="8431" max="8431" width="15.42578125" style="2" customWidth="1"/>
    <col min="8432" max="8432" width="42.85546875" style="2" customWidth="1"/>
    <col min="8433" max="8433" width="26.140625" style="2" customWidth="1"/>
    <col min="8434" max="8434" width="14.140625" style="2" customWidth="1"/>
    <col min="8435" max="8435" width="10.7109375" style="2" customWidth="1"/>
    <col min="8436" max="8436" width="16.85546875" style="2" customWidth="1"/>
    <col min="8437" max="8437" width="10.7109375" style="2" customWidth="1"/>
    <col min="8438" max="8438" width="18.42578125" style="2" customWidth="1"/>
    <col min="8439" max="8439" width="18.7109375" style="2" customWidth="1"/>
    <col min="8440" max="8441" width="10.7109375" style="2" customWidth="1"/>
    <col min="8442" max="8442" width="22.140625" style="2" customWidth="1"/>
    <col min="8443" max="8444" width="10.7109375" style="2" customWidth="1"/>
    <col min="8445" max="8445" width="19" style="2" customWidth="1"/>
    <col min="8446" max="8446" width="18.28515625" style="2" customWidth="1"/>
    <col min="8447" max="8448" width="17.42578125" style="2" customWidth="1"/>
    <col min="8449" max="8449" width="4.28515625" style="2" customWidth="1"/>
    <col min="8450" max="8450" width="19.28515625" style="2" customWidth="1"/>
    <col min="8451" max="8451" width="22.85546875" style="2" customWidth="1"/>
    <col min="8452" max="8452" width="10.85546875" style="2"/>
    <col min="8453" max="8453" width="12.42578125" style="2" bestFit="1" customWidth="1"/>
    <col min="8454" max="8685" width="10.85546875" style="2"/>
    <col min="8686" max="8686" width="7.85546875" style="2" customWidth="1"/>
    <col min="8687" max="8687" width="15.42578125" style="2" customWidth="1"/>
    <col min="8688" max="8688" width="42.85546875" style="2" customWidth="1"/>
    <col min="8689" max="8689" width="26.140625" style="2" customWidth="1"/>
    <col min="8690" max="8690" width="14.140625" style="2" customWidth="1"/>
    <col min="8691" max="8691" width="10.7109375" style="2" customWidth="1"/>
    <col min="8692" max="8692" width="16.85546875" style="2" customWidth="1"/>
    <col min="8693" max="8693" width="10.7109375" style="2" customWidth="1"/>
    <col min="8694" max="8694" width="18.42578125" style="2" customWidth="1"/>
    <col min="8695" max="8695" width="18.7109375" style="2" customWidth="1"/>
    <col min="8696" max="8697" width="10.7109375" style="2" customWidth="1"/>
    <col min="8698" max="8698" width="22.140625" style="2" customWidth="1"/>
    <col min="8699" max="8700" width="10.7109375" style="2" customWidth="1"/>
    <col min="8701" max="8701" width="19" style="2" customWidth="1"/>
    <col min="8702" max="8702" width="18.28515625" style="2" customWidth="1"/>
    <col min="8703" max="8704" width="17.42578125" style="2" customWidth="1"/>
    <col min="8705" max="8705" width="4.28515625" style="2" customWidth="1"/>
    <col min="8706" max="8706" width="19.28515625" style="2" customWidth="1"/>
    <col min="8707" max="8707" width="22.85546875" style="2" customWidth="1"/>
    <col min="8708" max="8708" width="10.85546875" style="2"/>
    <col min="8709" max="8709" width="12.42578125" style="2" bestFit="1" customWidth="1"/>
    <col min="8710" max="8941" width="10.85546875" style="2"/>
    <col min="8942" max="8942" width="7.85546875" style="2" customWidth="1"/>
    <col min="8943" max="8943" width="15.42578125" style="2" customWidth="1"/>
    <col min="8944" max="8944" width="42.85546875" style="2" customWidth="1"/>
    <col min="8945" max="8945" width="26.140625" style="2" customWidth="1"/>
    <col min="8946" max="8946" width="14.140625" style="2" customWidth="1"/>
    <col min="8947" max="8947" width="10.7109375" style="2" customWidth="1"/>
    <col min="8948" max="8948" width="16.85546875" style="2" customWidth="1"/>
    <col min="8949" max="8949" width="10.7109375" style="2" customWidth="1"/>
    <col min="8950" max="8950" width="18.42578125" style="2" customWidth="1"/>
    <col min="8951" max="8951" width="18.7109375" style="2" customWidth="1"/>
    <col min="8952" max="8953" width="10.7109375" style="2" customWidth="1"/>
    <col min="8954" max="8954" width="22.140625" style="2" customWidth="1"/>
    <col min="8955" max="8956" width="10.7109375" style="2" customWidth="1"/>
    <col min="8957" max="8957" width="19" style="2" customWidth="1"/>
    <col min="8958" max="8958" width="18.28515625" style="2" customWidth="1"/>
    <col min="8959" max="8960" width="17.42578125" style="2" customWidth="1"/>
    <col min="8961" max="8961" width="4.28515625" style="2" customWidth="1"/>
    <col min="8962" max="8962" width="19.28515625" style="2" customWidth="1"/>
    <col min="8963" max="8963" width="22.85546875" style="2" customWidth="1"/>
    <col min="8964" max="8964" width="10.85546875" style="2"/>
    <col min="8965" max="8965" width="12.42578125" style="2" bestFit="1" customWidth="1"/>
    <col min="8966" max="9197" width="10.85546875" style="2"/>
    <col min="9198" max="9198" width="7.85546875" style="2" customWidth="1"/>
    <col min="9199" max="9199" width="15.42578125" style="2" customWidth="1"/>
    <col min="9200" max="9200" width="42.85546875" style="2" customWidth="1"/>
    <col min="9201" max="9201" width="26.140625" style="2" customWidth="1"/>
    <col min="9202" max="9202" width="14.140625" style="2" customWidth="1"/>
    <col min="9203" max="9203" width="10.7109375" style="2" customWidth="1"/>
    <col min="9204" max="9204" width="16.85546875" style="2" customWidth="1"/>
    <col min="9205" max="9205" width="10.7109375" style="2" customWidth="1"/>
    <col min="9206" max="9206" width="18.42578125" style="2" customWidth="1"/>
    <col min="9207" max="9207" width="18.7109375" style="2" customWidth="1"/>
    <col min="9208" max="9209" width="10.7109375" style="2" customWidth="1"/>
    <col min="9210" max="9210" width="22.140625" style="2" customWidth="1"/>
    <col min="9211" max="9212" width="10.7109375" style="2" customWidth="1"/>
    <col min="9213" max="9213" width="19" style="2" customWidth="1"/>
    <col min="9214" max="9214" width="18.28515625" style="2" customWidth="1"/>
    <col min="9215" max="9216" width="17.42578125" style="2" customWidth="1"/>
    <col min="9217" max="9217" width="4.28515625" style="2" customWidth="1"/>
    <col min="9218" max="9218" width="19.28515625" style="2" customWidth="1"/>
    <col min="9219" max="9219" width="22.85546875" style="2" customWidth="1"/>
    <col min="9220" max="9220" width="10.85546875" style="2"/>
    <col min="9221" max="9221" width="12.42578125" style="2" bestFit="1" customWidth="1"/>
    <col min="9222" max="9453" width="10.85546875" style="2"/>
    <col min="9454" max="9454" width="7.85546875" style="2" customWidth="1"/>
    <col min="9455" max="9455" width="15.42578125" style="2" customWidth="1"/>
    <col min="9456" max="9456" width="42.85546875" style="2" customWidth="1"/>
    <col min="9457" max="9457" width="26.140625" style="2" customWidth="1"/>
    <col min="9458" max="9458" width="14.140625" style="2" customWidth="1"/>
    <col min="9459" max="9459" width="10.7109375" style="2" customWidth="1"/>
    <col min="9460" max="9460" width="16.85546875" style="2" customWidth="1"/>
    <col min="9461" max="9461" width="10.7109375" style="2" customWidth="1"/>
    <col min="9462" max="9462" width="18.42578125" style="2" customWidth="1"/>
    <col min="9463" max="9463" width="18.7109375" style="2" customWidth="1"/>
    <col min="9464" max="9465" width="10.7109375" style="2" customWidth="1"/>
    <col min="9466" max="9466" width="22.140625" style="2" customWidth="1"/>
    <col min="9467" max="9468" width="10.7109375" style="2" customWidth="1"/>
    <col min="9469" max="9469" width="19" style="2" customWidth="1"/>
    <col min="9470" max="9470" width="18.28515625" style="2" customWidth="1"/>
    <col min="9471" max="9472" width="17.42578125" style="2" customWidth="1"/>
    <col min="9473" max="9473" width="4.28515625" style="2" customWidth="1"/>
    <col min="9474" max="9474" width="19.28515625" style="2" customWidth="1"/>
    <col min="9475" max="9475" width="22.85546875" style="2" customWidth="1"/>
    <col min="9476" max="9476" width="10.85546875" style="2"/>
    <col min="9477" max="9477" width="12.42578125" style="2" bestFit="1" customWidth="1"/>
    <col min="9478" max="9709" width="10.85546875" style="2"/>
    <col min="9710" max="9710" width="7.85546875" style="2" customWidth="1"/>
    <col min="9711" max="9711" width="15.42578125" style="2" customWidth="1"/>
    <col min="9712" max="9712" width="42.85546875" style="2" customWidth="1"/>
    <col min="9713" max="9713" width="26.140625" style="2" customWidth="1"/>
    <col min="9714" max="9714" width="14.140625" style="2" customWidth="1"/>
    <col min="9715" max="9715" width="10.7109375" style="2" customWidth="1"/>
    <col min="9716" max="9716" width="16.85546875" style="2" customWidth="1"/>
    <col min="9717" max="9717" width="10.7109375" style="2" customWidth="1"/>
    <col min="9718" max="9718" width="18.42578125" style="2" customWidth="1"/>
    <col min="9719" max="9719" width="18.7109375" style="2" customWidth="1"/>
    <col min="9720" max="9721" width="10.7109375" style="2" customWidth="1"/>
    <col min="9722" max="9722" width="22.140625" style="2" customWidth="1"/>
    <col min="9723" max="9724" width="10.7109375" style="2" customWidth="1"/>
    <col min="9725" max="9725" width="19" style="2" customWidth="1"/>
    <col min="9726" max="9726" width="18.28515625" style="2" customWidth="1"/>
    <col min="9727" max="9728" width="17.42578125" style="2" customWidth="1"/>
    <col min="9729" max="9729" width="4.28515625" style="2" customWidth="1"/>
    <col min="9730" max="9730" width="19.28515625" style="2" customWidth="1"/>
    <col min="9731" max="9731" width="22.85546875" style="2" customWidth="1"/>
    <col min="9732" max="9732" width="10.85546875" style="2"/>
    <col min="9733" max="9733" width="12.42578125" style="2" bestFit="1" customWidth="1"/>
    <col min="9734" max="9965" width="10.85546875" style="2"/>
    <col min="9966" max="9966" width="7.85546875" style="2" customWidth="1"/>
    <col min="9967" max="9967" width="15.42578125" style="2" customWidth="1"/>
    <col min="9968" max="9968" width="42.85546875" style="2" customWidth="1"/>
    <col min="9969" max="9969" width="26.140625" style="2" customWidth="1"/>
    <col min="9970" max="9970" width="14.140625" style="2" customWidth="1"/>
    <col min="9971" max="9971" width="10.7109375" style="2" customWidth="1"/>
    <col min="9972" max="9972" width="16.85546875" style="2" customWidth="1"/>
    <col min="9973" max="9973" width="10.7109375" style="2" customWidth="1"/>
    <col min="9974" max="9974" width="18.42578125" style="2" customWidth="1"/>
    <col min="9975" max="9975" width="18.7109375" style="2" customWidth="1"/>
    <col min="9976" max="9977" width="10.7109375" style="2" customWidth="1"/>
    <col min="9978" max="9978" width="22.140625" style="2" customWidth="1"/>
    <col min="9979" max="9980" width="10.7109375" style="2" customWidth="1"/>
    <col min="9981" max="9981" width="19" style="2" customWidth="1"/>
    <col min="9982" max="9982" width="18.28515625" style="2" customWidth="1"/>
    <col min="9983" max="9984" width="17.42578125" style="2" customWidth="1"/>
    <col min="9985" max="9985" width="4.28515625" style="2" customWidth="1"/>
    <col min="9986" max="9986" width="19.28515625" style="2" customWidth="1"/>
    <col min="9987" max="9987" width="22.85546875" style="2" customWidth="1"/>
    <col min="9988" max="9988" width="10.85546875" style="2"/>
    <col min="9989" max="9989" width="12.42578125" style="2" bestFit="1" customWidth="1"/>
    <col min="9990" max="10221" width="10.85546875" style="2"/>
    <col min="10222" max="10222" width="7.85546875" style="2" customWidth="1"/>
    <col min="10223" max="10223" width="15.42578125" style="2" customWidth="1"/>
    <col min="10224" max="10224" width="42.85546875" style="2" customWidth="1"/>
    <col min="10225" max="10225" width="26.140625" style="2" customWidth="1"/>
    <col min="10226" max="10226" width="14.140625" style="2" customWidth="1"/>
    <col min="10227" max="10227" width="10.7109375" style="2" customWidth="1"/>
    <col min="10228" max="10228" width="16.85546875" style="2" customWidth="1"/>
    <col min="10229" max="10229" width="10.7109375" style="2" customWidth="1"/>
    <col min="10230" max="10230" width="18.42578125" style="2" customWidth="1"/>
    <col min="10231" max="10231" width="18.7109375" style="2" customWidth="1"/>
    <col min="10232" max="10233" width="10.7109375" style="2" customWidth="1"/>
    <col min="10234" max="10234" width="22.140625" style="2" customWidth="1"/>
    <col min="10235" max="10236" width="10.7109375" style="2" customWidth="1"/>
    <col min="10237" max="10237" width="19" style="2" customWidth="1"/>
    <col min="10238" max="10238" width="18.28515625" style="2" customWidth="1"/>
    <col min="10239" max="10240" width="17.42578125" style="2" customWidth="1"/>
    <col min="10241" max="10241" width="4.28515625" style="2" customWidth="1"/>
    <col min="10242" max="10242" width="19.28515625" style="2" customWidth="1"/>
    <col min="10243" max="10243" width="22.85546875" style="2" customWidth="1"/>
    <col min="10244" max="10244" width="10.85546875" style="2"/>
    <col min="10245" max="10245" width="12.42578125" style="2" bestFit="1" customWidth="1"/>
    <col min="10246" max="10477" width="10.85546875" style="2"/>
    <col min="10478" max="10478" width="7.85546875" style="2" customWidth="1"/>
    <col min="10479" max="10479" width="15.42578125" style="2" customWidth="1"/>
    <col min="10480" max="10480" width="42.85546875" style="2" customWidth="1"/>
    <col min="10481" max="10481" width="26.140625" style="2" customWidth="1"/>
    <col min="10482" max="10482" width="14.140625" style="2" customWidth="1"/>
    <col min="10483" max="10483" width="10.7109375" style="2" customWidth="1"/>
    <col min="10484" max="10484" width="16.85546875" style="2" customWidth="1"/>
    <col min="10485" max="10485" width="10.7109375" style="2" customWidth="1"/>
    <col min="10486" max="10486" width="18.42578125" style="2" customWidth="1"/>
    <col min="10487" max="10487" width="18.7109375" style="2" customWidth="1"/>
    <col min="10488" max="10489" width="10.7109375" style="2" customWidth="1"/>
    <col min="10490" max="10490" width="22.140625" style="2" customWidth="1"/>
    <col min="10491" max="10492" width="10.7109375" style="2" customWidth="1"/>
    <col min="10493" max="10493" width="19" style="2" customWidth="1"/>
    <col min="10494" max="10494" width="18.28515625" style="2" customWidth="1"/>
    <col min="10495" max="10496" width="17.42578125" style="2" customWidth="1"/>
    <col min="10497" max="10497" width="4.28515625" style="2" customWidth="1"/>
    <col min="10498" max="10498" width="19.28515625" style="2" customWidth="1"/>
    <col min="10499" max="10499" width="22.85546875" style="2" customWidth="1"/>
    <col min="10500" max="10500" width="10.85546875" style="2"/>
    <col min="10501" max="10501" width="12.42578125" style="2" bestFit="1" customWidth="1"/>
    <col min="10502" max="10733" width="10.85546875" style="2"/>
    <col min="10734" max="10734" width="7.85546875" style="2" customWidth="1"/>
    <col min="10735" max="10735" width="15.42578125" style="2" customWidth="1"/>
    <col min="10736" max="10736" width="42.85546875" style="2" customWidth="1"/>
    <col min="10737" max="10737" width="26.140625" style="2" customWidth="1"/>
    <col min="10738" max="10738" width="14.140625" style="2" customWidth="1"/>
    <col min="10739" max="10739" width="10.7109375" style="2" customWidth="1"/>
    <col min="10740" max="10740" width="16.85546875" style="2" customWidth="1"/>
    <col min="10741" max="10741" width="10.7109375" style="2" customWidth="1"/>
    <col min="10742" max="10742" width="18.42578125" style="2" customWidth="1"/>
    <col min="10743" max="10743" width="18.7109375" style="2" customWidth="1"/>
    <col min="10744" max="10745" width="10.7109375" style="2" customWidth="1"/>
    <col min="10746" max="10746" width="22.140625" style="2" customWidth="1"/>
    <col min="10747" max="10748" width="10.7109375" style="2" customWidth="1"/>
    <col min="10749" max="10749" width="19" style="2" customWidth="1"/>
    <col min="10750" max="10750" width="18.28515625" style="2" customWidth="1"/>
    <col min="10751" max="10752" width="17.42578125" style="2" customWidth="1"/>
    <col min="10753" max="10753" width="4.28515625" style="2" customWidth="1"/>
    <col min="10754" max="10754" width="19.28515625" style="2" customWidth="1"/>
    <col min="10755" max="10755" width="22.85546875" style="2" customWidth="1"/>
    <col min="10756" max="10756" width="10.85546875" style="2"/>
    <col min="10757" max="10757" width="12.42578125" style="2" bestFit="1" customWidth="1"/>
    <col min="10758" max="10989" width="10.85546875" style="2"/>
    <col min="10990" max="10990" width="7.85546875" style="2" customWidth="1"/>
    <col min="10991" max="10991" width="15.42578125" style="2" customWidth="1"/>
    <col min="10992" max="10992" width="42.85546875" style="2" customWidth="1"/>
    <col min="10993" max="10993" width="26.140625" style="2" customWidth="1"/>
    <col min="10994" max="10994" width="14.140625" style="2" customWidth="1"/>
    <col min="10995" max="10995" width="10.7109375" style="2" customWidth="1"/>
    <col min="10996" max="10996" width="16.85546875" style="2" customWidth="1"/>
    <col min="10997" max="10997" width="10.7109375" style="2" customWidth="1"/>
    <col min="10998" max="10998" width="18.42578125" style="2" customWidth="1"/>
    <col min="10999" max="10999" width="18.7109375" style="2" customWidth="1"/>
    <col min="11000" max="11001" width="10.7109375" style="2" customWidth="1"/>
    <col min="11002" max="11002" width="22.140625" style="2" customWidth="1"/>
    <col min="11003" max="11004" width="10.7109375" style="2" customWidth="1"/>
    <col min="11005" max="11005" width="19" style="2" customWidth="1"/>
    <col min="11006" max="11006" width="18.28515625" style="2" customWidth="1"/>
    <col min="11007" max="11008" width="17.42578125" style="2" customWidth="1"/>
    <col min="11009" max="11009" width="4.28515625" style="2" customWidth="1"/>
    <col min="11010" max="11010" width="19.28515625" style="2" customWidth="1"/>
    <col min="11011" max="11011" width="22.85546875" style="2" customWidth="1"/>
    <col min="11012" max="11012" width="10.85546875" style="2"/>
    <col min="11013" max="11013" width="12.42578125" style="2" bestFit="1" customWidth="1"/>
    <col min="11014" max="11245" width="10.85546875" style="2"/>
    <col min="11246" max="11246" width="7.85546875" style="2" customWidth="1"/>
    <col min="11247" max="11247" width="15.42578125" style="2" customWidth="1"/>
    <col min="11248" max="11248" width="42.85546875" style="2" customWidth="1"/>
    <col min="11249" max="11249" width="26.140625" style="2" customWidth="1"/>
    <col min="11250" max="11250" width="14.140625" style="2" customWidth="1"/>
    <col min="11251" max="11251" width="10.7109375" style="2" customWidth="1"/>
    <col min="11252" max="11252" width="16.85546875" style="2" customWidth="1"/>
    <col min="11253" max="11253" width="10.7109375" style="2" customWidth="1"/>
    <col min="11254" max="11254" width="18.42578125" style="2" customWidth="1"/>
    <col min="11255" max="11255" width="18.7109375" style="2" customWidth="1"/>
    <col min="11256" max="11257" width="10.7109375" style="2" customWidth="1"/>
    <col min="11258" max="11258" width="22.140625" style="2" customWidth="1"/>
    <col min="11259" max="11260" width="10.7109375" style="2" customWidth="1"/>
    <col min="11261" max="11261" width="19" style="2" customWidth="1"/>
    <col min="11262" max="11262" width="18.28515625" style="2" customWidth="1"/>
    <col min="11263" max="11264" width="17.42578125" style="2" customWidth="1"/>
    <col min="11265" max="11265" width="4.28515625" style="2" customWidth="1"/>
    <col min="11266" max="11266" width="19.28515625" style="2" customWidth="1"/>
    <col min="11267" max="11267" width="22.85546875" style="2" customWidth="1"/>
    <col min="11268" max="11268" width="10.85546875" style="2"/>
    <col min="11269" max="11269" width="12.42578125" style="2" bestFit="1" customWidth="1"/>
    <col min="11270" max="11501" width="10.85546875" style="2"/>
    <col min="11502" max="11502" width="7.85546875" style="2" customWidth="1"/>
    <col min="11503" max="11503" width="15.42578125" style="2" customWidth="1"/>
    <col min="11504" max="11504" width="42.85546875" style="2" customWidth="1"/>
    <col min="11505" max="11505" width="26.140625" style="2" customWidth="1"/>
    <col min="11506" max="11506" width="14.140625" style="2" customWidth="1"/>
    <col min="11507" max="11507" width="10.7109375" style="2" customWidth="1"/>
    <col min="11508" max="11508" width="16.85546875" style="2" customWidth="1"/>
    <col min="11509" max="11509" width="10.7109375" style="2" customWidth="1"/>
    <col min="11510" max="11510" width="18.42578125" style="2" customWidth="1"/>
    <col min="11511" max="11511" width="18.7109375" style="2" customWidth="1"/>
    <col min="11512" max="11513" width="10.7109375" style="2" customWidth="1"/>
    <col min="11514" max="11514" width="22.140625" style="2" customWidth="1"/>
    <col min="11515" max="11516" width="10.7109375" style="2" customWidth="1"/>
    <col min="11517" max="11517" width="19" style="2" customWidth="1"/>
    <col min="11518" max="11518" width="18.28515625" style="2" customWidth="1"/>
    <col min="11519" max="11520" width="17.42578125" style="2" customWidth="1"/>
    <col min="11521" max="11521" width="4.28515625" style="2" customWidth="1"/>
    <col min="11522" max="11522" width="19.28515625" style="2" customWidth="1"/>
    <col min="11523" max="11523" width="22.85546875" style="2" customWidth="1"/>
    <col min="11524" max="11524" width="10.85546875" style="2"/>
    <col min="11525" max="11525" width="12.42578125" style="2" bestFit="1" customWidth="1"/>
    <col min="11526" max="11757" width="10.85546875" style="2"/>
    <col min="11758" max="11758" width="7.85546875" style="2" customWidth="1"/>
    <col min="11759" max="11759" width="15.42578125" style="2" customWidth="1"/>
    <col min="11760" max="11760" width="42.85546875" style="2" customWidth="1"/>
    <col min="11761" max="11761" width="26.140625" style="2" customWidth="1"/>
    <col min="11762" max="11762" width="14.140625" style="2" customWidth="1"/>
    <col min="11763" max="11763" width="10.7109375" style="2" customWidth="1"/>
    <col min="11764" max="11764" width="16.85546875" style="2" customWidth="1"/>
    <col min="11765" max="11765" width="10.7109375" style="2" customWidth="1"/>
    <col min="11766" max="11766" width="18.42578125" style="2" customWidth="1"/>
    <col min="11767" max="11767" width="18.7109375" style="2" customWidth="1"/>
    <col min="11768" max="11769" width="10.7109375" style="2" customWidth="1"/>
    <col min="11770" max="11770" width="22.140625" style="2" customWidth="1"/>
    <col min="11771" max="11772" width="10.7109375" style="2" customWidth="1"/>
    <col min="11773" max="11773" width="19" style="2" customWidth="1"/>
    <col min="11774" max="11774" width="18.28515625" style="2" customWidth="1"/>
    <col min="11775" max="11776" width="17.42578125" style="2" customWidth="1"/>
    <col min="11777" max="11777" width="4.28515625" style="2" customWidth="1"/>
    <col min="11778" max="11778" width="19.28515625" style="2" customWidth="1"/>
    <col min="11779" max="11779" width="22.85546875" style="2" customWidth="1"/>
    <col min="11780" max="11780" width="10.85546875" style="2"/>
    <col min="11781" max="11781" width="12.42578125" style="2" bestFit="1" customWidth="1"/>
    <col min="11782" max="12013" width="10.85546875" style="2"/>
    <col min="12014" max="12014" width="7.85546875" style="2" customWidth="1"/>
    <col min="12015" max="12015" width="15.42578125" style="2" customWidth="1"/>
    <col min="12016" max="12016" width="42.85546875" style="2" customWidth="1"/>
    <col min="12017" max="12017" width="26.140625" style="2" customWidth="1"/>
    <col min="12018" max="12018" width="14.140625" style="2" customWidth="1"/>
    <col min="12019" max="12019" width="10.7109375" style="2" customWidth="1"/>
    <col min="12020" max="12020" width="16.85546875" style="2" customWidth="1"/>
    <col min="12021" max="12021" width="10.7109375" style="2" customWidth="1"/>
    <col min="12022" max="12022" width="18.42578125" style="2" customWidth="1"/>
    <col min="12023" max="12023" width="18.7109375" style="2" customWidth="1"/>
    <col min="12024" max="12025" width="10.7109375" style="2" customWidth="1"/>
    <col min="12026" max="12026" width="22.140625" style="2" customWidth="1"/>
    <col min="12027" max="12028" width="10.7109375" style="2" customWidth="1"/>
    <col min="12029" max="12029" width="19" style="2" customWidth="1"/>
    <col min="12030" max="12030" width="18.28515625" style="2" customWidth="1"/>
    <col min="12031" max="12032" width="17.42578125" style="2" customWidth="1"/>
    <col min="12033" max="12033" width="4.28515625" style="2" customWidth="1"/>
    <col min="12034" max="12034" width="19.28515625" style="2" customWidth="1"/>
    <col min="12035" max="12035" width="22.85546875" style="2" customWidth="1"/>
    <col min="12036" max="12036" width="10.85546875" style="2"/>
    <col min="12037" max="12037" width="12.42578125" style="2" bestFit="1" customWidth="1"/>
    <col min="12038" max="12269" width="10.85546875" style="2"/>
    <col min="12270" max="12270" width="7.85546875" style="2" customWidth="1"/>
    <col min="12271" max="12271" width="15.42578125" style="2" customWidth="1"/>
    <col min="12272" max="12272" width="42.85546875" style="2" customWidth="1"/>
    <col min="12273" max="12273" width="26.140625" style="2" customWidth="1"/>
    <col min="12274" max="12274" width="14.140625" style="2" customWidth="1"/>
    <col min="12275" max="12275" width="10.7109375" style="2" customWidth="1"/>
    <col min="12276" max="12276" width="16.85546875" style="2" customWidth="1"/>
    <col min="12277" max="12277" width="10.7109375" style="2" customWidth="1"/>
    <col min="12278" max="12278" width="18.42578125" style="2" customWidth="1"/>
    <col min="12279" max="12279" width="18.7109375" style="2" customWidth="1"/>
    <col min="12280" max="12281" width="10.7109375" style="2" customWidth="1"/>
    <col min="12282" max="12282" width="22.140625" style="2" customWidth="1"/>
    <col min="12283" max="12284" width="10.7109375" style="2" customWidth="1"/>
    <col min="12285" max="12285" width="19" style="2" customWidth="1"/>
    <col min="12286" max="12286" width="18.28515625" style="2" customWidth="1"/>
    <col min="12287" max="12288" width="17.42578125" style="2" customWidth="1"/>
    <col min="12289" max="12289" width="4.28515625" style="2" customWidth="1"/>
    <col min="12290" max="12290" width="19.28515625" style="2" customWidth="1"/>
    <col min="12291" max="12291" width="22.85546875" style="2" customWidth="1"/>
    <col min="12292" max="12292" width="10.85546875" style="2"/>
    <col min="12293" max="12293" width="12.42578125" style="2" bestFit="1" customWidth="1"/>
    <col min="12294" max="12525" width="10.85546875" style="2"/>
    <col min="12526" max="12526" width="7.85546875" style="2" customWidth="1"/>
    <col min="12527" max="12527" width="15.42578125" style="2" customWidth="1"/>
    <col min="12528" max="12528" width="42.85546875" style="2" customWidth="1"/>
    <col min="12529" max="12529" width="26.140625" style="2" customWidth="1"/>
    <col min="12530" max="12530" width="14.140625" style="2" customWidth="1"/>
    <col min="12531" max="12531" width="10.7109375" style="2" customWidth="1"/>
    <col min="12532" max="12532" width="16.85546875" style="2" customWidth="1"/>
    <col min="12533" max="12533" width="10.7109375" style="2" customWidth="1"/>
    <col min="12534" max="12534" width="18.42578125" style="2" customWidth="1"/>
    <col min="12535" max="12535" width="18.7109375" style="2" customWidth="1"/>
    <col min="12536" max="12537" width="10.7109375" style="2" customWidth="1"/>
    <col min="12538" max="12538" width="22.140625" style="2" customWidth="1"/>
    <col min="12539" max="12540" width="10.7109375" style="2" customWidth="1"/>
    <col min="12541" max="12541" width="19" style="2" customWidth="1"/>
    <col min="12542" max="12542" width="18.28515625" style="2" customWidth="1"/>
    <col min="12543" max="12544" width="17.42578125" style="2" customWidth="1"/>
    <col min="12545" max="12545" width="4.28515625" style="2" customWidth="1"/>
    <col min="12546" max="12546" width="19.28515625" style="2" customWidth="1"/>
    <col min="12547" max="12547" width="22.85546875" style="2" customWidth="1"/>
    <col min="12548" max="12548" width="10.85546875" style="2"/>
    <col min="12549" max="12549" width="12.42578125" style="2" bestFit="1" customWidth="1"/>
    <col min="12550" max="12781" width="10.85546875" style="2"/>
    <col min="12782" max="12782" width="7.85546875" style="2" customWidth="1"/>
    <col min="12783" max="12783" width="15.42578125" style="2" customWidth="1"/>
    <col min="12784" max="12784" width="42.85546875" style="2" customWidth="1"/>
    <col min="12785" max="12785" width="26.140625" style="2" customWidth="1"/>
    <col min="12786" max="12786" width="14.140625" style="2" customWidth="1"/>
    <col min="12787" max="12787" width="10.7109375" style="2" customWidth="1"/>
    <col min="12788" max="12788" width="16.85546875" style="2" customWidth="1"/>
    <col min="12789" max="12789" width="10.7109375" style="2" customWidth="1"/>
    <col min="12790" max="12790" width="18.42578125" style="2" customWidth="1"/>
    <col min="12791" max="12791" width="18.7109375" style="2" customWidth="1"/>
    <col min="12792" max="12793" width="10.7109375" style="2" customWidth="1"/>
    <col min="12794" max="12794" width="22.140625" style="2" customWidth="1"/>
    <col min="12795" max="12796" width="10.7109375" style="2" customWidth="1"/>
    <col min="12797" max="12797" width="19" style="2" customWidth="1"/>
    <col min="12798" max="12798" width="18.28515625" style="2" customWidth="1"/>
    <col min="12799" max="12800" width="17.42578125" style="2" customWidth="1"/>
    <col min="12801" max="12801" width="4.28515625" style="2" customWidth="1"/>
    <col min="12802" max="12802" width="19.28515625" style="2" customWidth="1"/>
    <col min="12803" max="12803" width="22.85546875" style="2" customWidth="1"/>
    <col min="12804" max="12804" width="10.85546875" style="2"/>
    <col min="12805" max="12805" width="12.42578125" style="2" bestFit="1" customWidth="1"/>
    <col min="12806" max="13037" width="10.85546875" style="2"/>
    <col min="13038" max="13038" width="7.85546875" style="2" customWidth="1"/>
    <col min="13039" max="13039" width="15.42578125" style="2" customWidth="1"/>
    <col min="13040" max="13040" width="42.85546875" style="2" customWidth="1"/>
    <col min="13041" max="13041" width="26.140625" style="2" customWidth="1"/>
    <col min="13042" max="13042" width="14.140625" style="2" customWidth="1"/>
    <col min="13043" max="13043" width="10.7109375" style="2" customWidth="1"/>
    <col min="13044" max="13044" width="16.85546875" style="2" customWidth="1"/>
    <col min="13045" max="13045" width="10.7109375" style="2" customWidth="1"/>
    <col min="13046" max="13046" width="18.42578125" style="2" customWidth="1"/>
    <col min="13047" max="13047" width="18.7109375" style="2" customWidth="1"/>
    <col min="13048" max="13049" width="10.7109375" style="2" customWidth="1"/>
    <col min="13050" max="13050" width="22.140625" style="2" customWidth="1"/>
    <col min="13051" max="13052" width="10.7109375" style="2" customWidth="1"/>
    <col min="13053" max="13053" width="19" style="2" customWidth="1"/>
    <col min="13054" max="13054" width="18.28515625" style="2" customWidth="1"/>
    <col min="13055" max="13056" width="17.42578125" style="2" customWidth="1"/>
    <col min="13057" max="13057" width="4.28515625" style="2" customWidth="1"/>
    <col min="13058" max="13058" width="19.28515625" style="2" customWidth="1"/>
    <col min="13059" max="13059" width="22.85546875" style="2" customWidth="1"/>
    <col min="13060" max="13060" width="10.85546875" style="2"/>
    <col min="13061" max="13061" width="12.42578125" style="2" bestFit="1" customWidth="1"/>
    <col min="13062" max="13293" width="10.85546875" style="2"/>
    <col min="13294" max="13294" width="7.85546875" style="2" customWidth="1"/>
    <col min="13295" max="13295" width="15.42578125" style="2" customWidth="1"/>
    <col min="13296" max="13296" width="42.85546875" style="2" customWidth="1"/>
    <col min="13297" max="13297" width="26.140625" style="2" customWidth="1"/>
    <col min="13298" max="13298" width="14.140625" style="2" customWidth="1"/>
    <col min="13299" max="13299" width="10.7109375" style="2" customWidth="1"/>
    <col min="13300" max="13300" width="16.85546875" style="2" customWidth="1"/>
    <col min="13301" max="13301" width="10.7109375" style="2" customWidth="1"/>
    <col min="13302" max="13302" width="18.42578125" style="2" customWidth="1"/>
    <col min="13303" max="13303" width="18.7109375" style="2" customWidth="1"/>
    <col min="13304" max="13305" width="10.7109375" style="2" customWidth="1"/>
    <col min="13306" max="13306" width="22.140625" style="2" customWidth="1"/>
    <col min="13307" max="13308" width="10.7109375" style="2" customWidth="1"/>
    <col min="13309" max="13309" width="19" style="2" customWidth="1"/>
    <col min="13310" max="13310" width="18.28515625" style="2" customWidth="1"/>
    <col min="13311" max="13312" width="17.42578125" style="2" customWidth="1"/>
    <col min="13313" max="13313" width="4.28515625" style="2" customWidth="1"/>
    <col min="13314" max="13314" width="19.28515625" style="2" customWidth="1"/>
    <col min="13315" max="13315" width="22.85546875" style="2" customWidth="1"/>
    <col min="13316" max="13316" width="10.85546875" style="2"/>
    <col min="13317" max="13317" width="12.42578125" style="2" bestFit="1" customWidth="1"/>
    <col min="13318" max="13549" width="10.85546875" style="2"/>
    <col min="13550" max="13550" width="7.85546875" style="2" customWidth="1"/>
    <col min="13551" max="13551" width="15.42578125" style="2" customWidth="1"/>
    <col min="13552" max="13552" width="42.85546875" style="2" customWidth="1"/>
    <col min="13553" max="13553" width="26.140625" style="2" customWidth="1"/>
    <col min="13554" max="13554" width="14.140625" style="2" customWidth="1"/>
    <col min="13555" max="13555" width="10.7109375" style="2" customWidth="1"/>
    <col min="13556" max="13556" width="16.85546875" style="2" customWidth="1"/>
    <col min="13557" max="13557" width="10.7109375" style="2" customWidth="1"/>
    <col min="13558" max="13558" width="18.42578125" style="2" customWidth="1"/>
    <col min="13559" max="13559" width="18.7109375" style="2" customWidth="1"/>
    <col min="13560" max="13561" width="10.7109375" style="2" customWidth="1"/>
    <col min="13562" max="13562" width="22.140625" style="2" customWidth="1"/>
    <col min="13563" max="13564" width="10.7109375" style="2" customWidth="1"/>
    <col min="13565" max="13565" width="19" style="2" customWidth="1"/>
    <col min="13566" max="13566" width="18.28515625" style="2" customWidth="1"/>
    <col min="13567" max="13568" width="17.42578125" style="2" customWidth="1"/>
    <col min="13569" max="13569" width="4.28515625" style="2" customWidth="1"/>
    <col min="13570" max="13570" width="19.28515625" style="2" customWidth="1"/>
    <col min="13571" max="13571" width="22.85546875" style="2" customWidth="1"/>
    <col min="13572" max="13572" width="10.85546875" style="2"/>
    <col min="13573" max="13573" width="12.42578125" style="2" bestFit="1" customWidth="1"/>
    <col min="13574" max="13805" width="10.85546875" style="2"/>
    <col min="13806" max="13806" width="7.85546875" style="2" customWidth="1"/>
    <col min="13807" max="13807" width="15.42578125" style="2" customWidth="1"/>
    <col min="13808" max="13808" width="42.85546875" style="2" customWidth="1"/>
    <col min="13809" max="13809" width="26.140625" style="2" customWidth="1"/>
    <col min="13810" max="13810" width="14.140625" style="2" customWidth="1"/>
    <col min="13811" max="13811" width="10.7109375" style="2" customWidth="1"/>
    <col min="13812" max="13812" width="16.85546875" style="2" customWidth="1"/>
    <col min="13813" max="13813" width="10.7109375" style="2" customWidth="1"/>
    <col min="13814" max="13814" width="18.42578125" style="2" customWidth="1"/>
    <col min="13815" max="13815" width="18.7109375" style="2" customWidth="1"/>
    <col min="13816" max="13817" width="10.7109375" style="2" customWidth="1"/>
    <col min="13818" max="13818" width="22.140625" style="2" customWidth="1"/>
    <col min="13819" max="13820" width="10.7109375" style="2" customWidth="1"/>
    <col min="13821" max="13821" width="19" style="2" customWidth="1"/>
    <col min="13822" max="13822" width="18.28515625" style="2" customWidth="1"/>
    <col min="13823" max="13824" width="17.42578125" style="2" customWidth="1"/>
    <col min="13825" max="13825" width="4.28515625" style="2" customWidth="1"/>
    <col min="13826" max="13826" width="19.28515625" style="2" customWidth="1"/>
    <col min="13827" max="13827" width="22.85546875" style="2" customWidth="1"/>
    <col min="13828" max="13828" width="10.85546875" style="2"/>
    <col min="13829" max="13829" width="12.42578125" style="2" bestFit="1" customWidth="1"/>
    <col min="13830" max="14061" width="10.85546875" style="2"/>
    <col min="14062" max="14062" width="7.85546875" style="2" customWidth="1"/>
    <col min="14063" max="14063" width="15.42578125" style="2" customWidth="1"/>
    <col min="14064" max="14064" width="42.85546875" style="2" customWidth="1"/>
    <col min="14065" max="14065" width="26.140625" style="2" customWidth="1"/>
    <col min="14066" max="14066" width="14.140625" style="2" customWidth="1"/>
    <col min="14067" max="14067" width="10.7109375" style="2" customWidth="1"/>
    <col min="14068" max="14068" width="16.85546875" style="2" customWidth="1"/>
    <col min="14069" max="14069" width="10.7109375" style="2" customWidth="1"/>
    <col min="14070" max="14070" width="18.42578125" style="2" customWidth="1"/>
    <col min="14071" max="14071" width="18.7109375" style="2" customWidth="1"/>
    <col min="14072" max="14073" width="10.7109375" style="2" customWidth="1"/>
    <col min="14074" max="14074" width="22.140625" style="2" customWidth="1"/>
    <col min="14075" max="14076" width="10.7109375" style="2" customWidth="1"/>
    <col min="14077" max="14077" width="19" style="2" customWidth="1"/>
    <col min="14078" max="14078" width="18.28515625" style="2" customWidth="1"/>
    <col min="14079" max="14080" width="17.42578125" style="2" customWidth="1"/>
    <col min="14081" max="14081" width="4.28515625" style="2" customWidth="1"/>
    <col min="14082" max="14082" width="19.28515625" style="2" customWidth="1"/>
    <col min="14083" max="14083" width="22.85546875" style="2" customWidth="1"/>
    <col min="14084" max="14084" width="10.85546875" style="2"/>
    <col min="14085" max="14085" width="12.42578125" style="2" bestFit="1" customWidth="1"/>
    <col min="14086" max="14317" width="10.85546875" style="2"/>
    <col min="14318" max="14318" width="7.85546875" style="2" customWidth="1"/>
    <col min="14319" max="14319" width="15.42578125" style="2" customWidth="1"/>
    <col min="14320" max="14320" width="42.85546875" style="2" customWidth="1"/>
    <col min="14321" max="14321" width="26.140625" style="2" customWidth="1"/>
    <col min="14322" max="14322" width="14.140625" style="2" customWidth="1"/>
    <col min="14323" max="14323" width="10.7109375" style="2" customWidth="1"/>
    <col min="14324" max="14324" width="16.85546875" style="2" customWidth="1"/>
    <col min="14325" max="14325" width="10.7109375" style="2" customWidth="1"/>
    <col min="14326" max="14326" width="18.42578125" style="2" customWidth="1"/>
    <col min="14327" max="14327" width="18.7109375" style="2" customWidth="1"/>
    <col min="14328" max="14329" width="10.7109375" style="2" customWidth="1"/>
    <col min="14330" max="14330" width="22.140625" style="2" customWidth="1"/>
    <col min="14331" max="14332" width="10.7109375" style="2" customWidth="1"/>
    <col min="14333" max="14333" width="19" style="2" customWidth="1"/>
    <col min="14334" max="14334" width="18.28515625" style="2" customWidth="1"/>
    <col min="14335" max="14336" width="17.42578125" style="2" customWidth="1"/>
    <col min="14337" max="14337" width="4.28515625" style="2" customWidth="1"/>
    <col min="14338" max="14338" width="19.28515625" style="2" customWidth="1"/>
    <col min="14339" max="14339" width="22.85546875" style="2" customWidth="1"/>
    <col min="14340" max="14340" width="10.85546875" style="2"/>
    <col min="14341" max="14341" width="12.42578125" style="2" bestFit="1" customWidth="1"/>
    <col min="14342" max="14573" width="10.85546875" style="2"/>
    <col min="14574" max="14574" width="7.85546875" style="2" customWidth="1"/>
    <col min="14575" max="14575" width="15.42578125" style="2" customWidth="1"/>
    <col min="14576" max="14576" width="42.85546875" style="2" customWidth="1"/>
    <col min="14577" max="14577" width="26.140625" style="2" customWidth="1"/>
    <col min="14578" max="14578" width="14.140625" style="2" customWidth="1"/>
    <col min="14579" max="14579" width="10.7109375" style="2" customWidth="1"/>
    <col min="14580" max="14580" width="16.85546875" style="2" customWidth="1"/>
    <col min="14581" max="14581" width="10.7109375" style="2" customWidth="1"/>
    <col min="14582" max="14582" width="18.42578125" style="2" customWidth="1"/>
    <col min="14583" max="14583" width="18.7109375" style="2" customWidth="1"/>
    <col min="14584" max="14585" width="10.7109375" style="2" customWidth="1"/>
    <col min="14586" max="14586" width="22.140625" style="2" customWidth="1"/>
    <col min="14587" max="14588" width="10.7109375" style="2" customWidth="1"/>
    <col min="14589" max="14589" width="19" style="2" customWidth="1"/>
    <col min="14590" max="14590" width="18.28515625" style="2" customWidth="1"/>
    <col min="14591" max="14592" width="17.42578125" style="2" customWidth="1"/>
    <col min="14593" max="14593" width="4.28515625" style="2" customWidth="1"/>
    <col min="14594" max="14594" width="19.28515625" style="2" customWidth="1"/>
    <col min="14595" max="14595" width="22.85546875" style="2" customWidth="1"/>
    <col min="14596" max="14596" width="10.85546875" style="2"/>
    <col min="14597" max="14597" width="12.42578125" style="2" bestFit="1" customWidth="1"/>
    <col min="14598" max="14829" width="10.85546875" style="2"/>
    <col min="14830" max="14830" width="7.85546875" style="2" customWidth="1"/>
    <col min="14831" max="14831" width="15.42578125" style="2" customWidth="1"/>
    <col min="14832" max="14832" width="42.85546875" style="2" customWidth="1"/>
    <col min="14833" max="14833" width="26.140625" style="2" customWidth="1"/>
    <col min="14834" max="14834" width="14.140625" style="2" customWidth="1"/>
    <col min="14835" max="14835" width="10.7109375" style="2" customWidth="1"/>
    <col min="14836" max="14836" width="16.85546875" style="2" customWidth="1"/>
    <col min="14837" max="14837" width="10.7109375" style="2" customWidth="1"/>
    <col min="14838" max="14838" width="18.42578125" style="2" customWidth="1"/>
    <col min="14839" max="14839" width="18.7109375" style="2" customWidth="1"/>
    <col min="14840" max="14841" width="10.7109375" style="2" customWidth="1"/>
    <col min="14842" max="14842" width="22.140625" style="2" customWidth="1"/>
    <col min="14843" max="14844" width="10.7109375" style="2" customWidth="1"/>
    <col min="14845" max="14845" width="19" style="2" customWidth="1"/>
    <col min="14846" max="14846" width="18.28515625" style="2" customWidth="1"/>
    <col min="14847" max="14848" width="17.42578125" style="2" customWidth="1"/>
    <col min="14849" max="14849" width="4.28515625" style="2" customWidth="1"/>
    <col min="14850" max="14850" width="19.28515625" style="2" customWidth="1"/>
    <col min="14851" max="14851" width="22.85546875" style="2" customWidth="1"/>
    <col min="14852" max="14852" width="10.85546875" style="2"/>
    <col min="14853" max="14853" width="12.42578125" style="2" bestFit="1" customWidth="1"/>
    <col min="14854" max="15085" width="10.85546875" style="2"/>
    <col min="15086" max="15086" width="7.85546875" style="2" customWidth="1"/>
    <col min="15087" max="15087" width="15.42578125" style="2" customWidth="1"/>
    <col min="15088" max="15088" width="42.85546875" style="2" customWidth="1"/>
    <col min="15089" max="15089" width="26.140625" style="2" customWidth="1"/>
    <col min="15090" max="15090" width="14.140625" style="2" customWidth="1"/>
    <col min="15091" max="15091" width="10.7109375" style="2" customWidth="1"/>
    <col min="15092" max="15092" width="16.85546875" style="2" customWidth="1"/>
    <col min="15093" max="15093" width="10.7109375" style="2" customWidth="1"/>
    <col min="15094" max="15094" width="18.42578125" style="2" customWidth="1"/>
    <col min="15095" max="15095" width="18.7109375" style="2" customWidth="1"/>
    <col min="15096" max="15097" width="10.7109375" style="2" customWidth="1"/>
    <col min="15098" max="15098" width="22.140625" style="2" customWidth="1"/>
    <col min="15099" max="15100" width="10.7109375" style="2" customWidth="1"/>
    <col min="15101" max="15101" width="19" style="2" customWidth="1"/>
    <col min="15102" max="15102" width="18.28515625" style="2" customWidth="1"/>
    <col min="15103" max="15104" width="17.42578125" style="2" customWidth="1"/>
    <col min="15105" max="15105" width="4.28515625" style="2" customWidth="1"/>
    <col min="15106" max="15106" width="19.28515625" style="2" customWidth="1"/>
    <col min="15107" max="15107" width="22.85546875" style="2" customWidth="1"/>
    <col min="15108" max="15108" width="10.85546875" style="2"/>
    <col min="15109" max="15109" width="12.42578125" style="2" bestFit="1" customWidth="1"/>
    <col min="15110" max="15341" width="10.85546875" style="2"/>
    <col min="15342" max="15342" width="7.85546875" style="2" customWidth="1"/>
    <col min="15343" max="15343" width="15.42578125" style="2" customWidth="1"/>
    <col min="15344" max="15344" width="42.85546875" style="2" customWidth="1"/>
    <col min="15345" max="15345" width="26.140625" style="2" customWidth="1"/>
    <col min="15346" max="15346" width="14.140625" style="2" customWidth="1"/>
    <col min="15347" max="15347" width="10.7109375" style="2" customWidth="1"/>
    <col min="15348" max="15348" width="16.85546875" style="2" customWidth="1"/>
    <col min="15349" max="15349" width="10.7109375" style="2" customWidth="1"/>
    <col min="15350" max="15350" width="18.42578125" style="2" customWidth="1"/>
    <col min="15351" max="15351" width="18.7109375" style="2" customWidth="1"/>
    <col min="15352" max="15353" width="10.7109375" style="2" customWidth="1"/>
    <col min="15354" max="15354" width="22.140625" style="2" customWidth="1"/>
    <col min="15355" max="15356" width="10.7109375" style="2" customWidth="1"/>
    <col min="15357" max="15357" width="19" style="2" customWidth="1"/>
    <col min="15358" max="15358" width="18.28515625" style="2" customWidth="1"/>
    <col min="15359" max="15360" width="17.42578125" style="2" customWidth="1"/>
    <col min="15361" max="15361" width="4.28515625" style="2" customWidth="1"/>
    <col min="15362" max="15362" width="19.28515625" style="2" customWidth="1"/>
    <col min="15363" max="15363" width="22.85546875" style="2" customWidth="1"/>
    <col min="15364" max="15364" width="10.85546875" style="2"/>
    <col min="15365" max="15365" width="12.42578125" style="2" bestFit="1" customWidth="1"/>
    <col min="15366" max="15597" width="10.85546875" style="2"/>
    <col min="15598" max="15598" width="7.85546875" style="2" customWidth="1"/>
    <col min="15599" max="15599" width="15.42578125" style="2" customWidth="1"/>
    <col min="15600" max="15600" width="42.85546875" style="2" customWidth="1"/>
    <col min="15601" max="15601" width="26.140625" style="2" customWidth="1"/>
    <col min="15602" max="15602" width="14.140625" style="2" customWidth="1"/>
    <col min="15603" max="15603" width="10.7109375" style="2" customWidth="1"/>
    <col min="15604" max="15604" width="16.85546875" style="2" customWidth="1"/>
    <col min="15605" max="15605" width="10.7109375" style="2" customWidth="1"/>
    <col min="15606" max="15606" width="18.42578125" style="2" customWidth="1"/>
    <col min="15607" max="15607" width="18.7109375" style="2" customWidth="1"/>
    <col min="15608" max="15609" width="10.7109375" style="2" customWidth="1"/>
    <col min="15610" max="15610" width="22.140625" style="2" customWidth="1"/>
    <col min="15611" max="15612" width="10.7109375" style="2" customWidth="1"/>
    <col min="15613" max="15613" width="19" style="2" customWidth="1"/>
    <col min="15614" max="15614" width="18.28515625" style="2" customWidth="1"/>
    <col min="15615" max="15616" width="17.42578125" style="2" customWidth="1"/>
    <col min="15617" max="15617" width="4.28515625" style="2" customWidth="1"/>
    <col min="15618" max="15618" width="19.28515625" style="2" customWidth="1"/>
    <col min="15619" max="15619" width="22.85546875" style="2" customWidth="1"/>
    <col min="15620" max="15620" width="10.85546875" style="2"/>
    <col min="15621" max="15621" width="12.42578125" style="2" bestFit="1" customWidth="1"/>
    <col min="15622" max="15853" width="10.85546875" style="2"/>
    <col min="15854" max="15854" width="7.85546875" style="2" customWidth="1"/>
    <col min="15855" max="15855" width="15.42578125" style="2" customWidth="1"/>
    <col min="15856" max="15856" width="42.85546875" style="2" customWidth="1"/>
    <col min="15857" max="15857" width="26.140625" style="2" customWidth="1"/>
    <col min="15858" max="15858" width="14.140625" style="2" customWidth="1"/>
    <col min="15859" max="15859" width="10.7109375" style="2" customWidth="1"/>
    <col min="15860" max="15860" width="16.85546875" style="2" customWidth="1"/>
    <col min="15861" max="15861" width="10.7109375" style="2" customWidth="1"/>
    <col min="15862" max="15862" width="18.42578125" style="2" customWidth="1"/>
    <col min="15863" max="15863" width="18.7109375" style="2" customWidth="1"/>
    <col min="15864" max="15865" width="10.7109375" style="2" customWidth="1"/>
    <col min="15866" max="15866" width="22.140625" style="2" customWidth="1"/>
    <col min="15867" max="15868" width="10.7109375" style="2" customWidth="1"/>
    <col min="15869" max="15869" width="19" style="2" customWidth="1"/>
    <col min="15870" max="15870" width="18.28515625" style="2" customWidth="1"/>
    <col min="15871" max="15872" width="17.42578125" style="2" customWidth="1"/>
    <col min="15873" max="15873" width="4.28515625" style="2" customWidth="1"/>
    <col min="15874" max="15874" width="19.28515625" style="2" customWidth="1"/>
    <col min="15875" max="15875" width="22.85546875" style="2" customWidth="1"/>
    <col min="15876" max="15876" width="10.85546875" style="2"/>
    <col min="15877" max="15877" width="12.42578125" style="2" bestFit="1" customWidth="1"/>
    <col min="15878" max="16109" width="10.85546875" style="2"/>
    <col min="16110" max="16110" width="7.85546875" style="2" customWidth="1"/>
    <col min="16111" max="16111" width="15.42578125" style="2" customWidth="1"/>
    <col min="16112" max="16112" width="42.85546875" style="2" customWidth="1"/>
    <col min="16113" max="16113" width="26.140625" style="2" customWidth="1"/>
    <col min="16114" max="16114" width="14.140625" style="2" customWidth="1"/>
    <col min="16115" max="16115" width="10.7109375" style="2" customWidth="1"/>
    <col min="16116" max="16116" width="16.85546875" style="2" customWidth="1"/>
    <col min="16117" max="16117" width="10.7109375" style="2" customWidth="1"/>
    <col min="16118" max="16118" width="18.42578125" style="2" customWidth="1"/>
    <col min="16119" max="16119" width="18.7109375" style="2" customWidth="1"/>
    <col min="16120" max="16121" width="10.7109375" style="2" customWidth="1"/>
    <col min="16122" max="16122" width="22.140625" style="2" customWidth="1"/>
    <col min="16123" max="16124" width="10.7109375" style="2" customWidth="1"/>
    <col min="16125" max="16125" width="19" style="2" customWidth="1"/>
    <col min="16126" max="16126" width="18.28515625" style="2" customWidth="1"/>
    <col min="16127" max="16128" width="17.42578125" style="2" customWidth="1"/>
    <col min="16129" max="16129" width="4.28515625" style="2" customWidth="1"/>
    <col min="16130" max="16130" width="19.28515625" style="2" customWidth="1"/>
    <col min="16131" max="16131" width="22.85546875" style="2" customWidth="1"/>
    <col min="16132" max="16132" width="10.85546875" style="2"/>
    <col min="16133" max="16133" width="12.42578125" style="2" bestFit="1" customWidth="1"/>
    <col min="16134" max="16384" width="10.85546875" style="2"/>
  </cols>
  <sheetData>
    <row r="1" spans="1:19" s="5" customFormat="1" ht="26.25" x14ac:dyDescent="0.4">
      <c r="A1" s="3" t="s">
        <v>40</v>
      </c>
      <c r="B1" s="3"/>
      <c r="C1" s="4"/>
      <c r="D1" s="4"/>
      <c r="E1" s="4"/>
      <c r="F1" s="4"/>
      <c r="G1" s="4"/>
      <c r="H1" s="4"/>
      <c r="I1" s="4"/>
      <c r="J1" s="4"/>
      <c r="K1" s="4"/>
      <c r="L1" s="4"/>
      <c r="M1" s="4"/>
      <c r="N1" s="4"/>
      <c r="O1" s="4"/>
      <c r="P1" s="4"/>
      <c r="Q1" s="4"/>
      <c r="R1" s="4"/>
      <c r="S1" s="4"/>
    </row>
    <row r="2" spans="1:19" s="5" customFormat="1" ht="33.75" x14ac:dyDescent="0.5">
      <c r="A2" s="3" t="s">
        <v>41</v>
      </c>
      <c r="B2" s="3"/>
      <c r="C2" s="4"/>
      <c r="D2" s="4"/>
      <c r="E2" s="113" t="s">
        <v>0</v>
      </c>
      <c r="F2" s="113"/>
      <c r="G2" s="113"/>
      <c r="H2" s="113"/>
      <c r="I2" s="113"/>
      <c r="J2" s="113"/>
      <c r="K2" s="113"/>
      <c r="L2" s="113"/>
      <c r="M2" s="113"/>
      <c r="N2" s="4"/>
      <c r="O2" s="4"/>
      <c r="P2" s="4"/>
      <c r="Q2" s="4"/>
      <c r="R2" s="4"/>
      <c r="S2" s="4"/>
    </row>
    <row r="3" spans="1:19" s="5" customFormat="1" ht="26.25" x14ac:dyDescent="0.4">
      <c r="A3" s="4"/>
      <c r="B3" s="4"/>
      <c r="C3" s="4"/>
      <c r="D3" s="4"/>
      <c r="E3" s="4"/>
      <c r="F3" s="4"/>
      <c r="G3" s="4"/>
      <c r="H3" s="4"/>
      <c r="I3" s="4"/>
      <c r="J3" s="4"/>
      <c r="K3" s="4"/>
      <c r="L3" s="4"/>
      <c r="M3" s="4"/>
      <c r="N3" s="6"/>
      <c r="O3" s="6"/>
      <c r="P3" s="6"/>
      <c r="Q3" s="6"/>
      <c r="R3" s="6"/>
      <c r="S3" s="6"/>
    </row>
    <row r="4" spans="1:19" s="5" customFormat="1" ht="26.25" x14ac:dyDescent="0.4">
      <c r="A4" s="3"/>
      <c r="B4" s="3"/>
      <c r="C4" s="4"/>
      <c r="D4" s="4"/>
      <c r="E4" s="4"/>
      <c r="F4" s="4"/>
      <c r="G4" s="4"/>
      <c r="H4" s="4"/>
      <c r="I4" s="4"/>
      <c r="J4" s="4"/>
      <c r="K4" s="4"/>
      <c r="L4" s="4"/>
      <c r="M4" s="4"/>
      <c r="N4" s="4"/>
      <c r="O4" s="4"/>
      <c r="P4" s="4"/>
      <c r="Q4" s="4"/>
      <c r="R4" s="4"/>
      <c r="S4" s="4"/>
    </row>
    <row r="5" spans="1:19" s="5" customFormat="1" ht="30" x14ac:dyDescent="0.4">
      <c r="A5" s="4"/>
      <c r="B5" s="4"/>
      <c r="C5" s="4"/>
      <c r="D5" s="114" t="s">
        <v>42</v>
      </c>
      <c r="E5" s="114"/>
      <c r="F5" s="114"/>
      <c r="G5" s="114"/>
      <c r="H5" s="114"/>
      <c r="I5" s="114"/>
      <c r="J5" s="114"/>
      <c r="K5" s="114"/>
      <c r="L5" s="114"/>
      <c r="M5" s="114"/>
      <c r="N5" s="114"/>
      <c r="O5" s="4"/>
      <c r="P5" s="4"/>
      <c r="Q5" s="4"/>
      <c r="R5" s="4"/>
      <c r="S5" s="4"/>
    </row>
    <row r="6" spans="1:19" s="5" customFormat="1" ht="15" customHeight="1" x14ac:dyDescent="0.4">
      <c r="A6" s="4"/>
      <c r="B6" s="4"/>
      <c r="C6" s="4"/>
      <c r="D6" s="4"/>
      <c r="E6" s="4"/>
      <c r="F6" s="4"/>
      <c r="G6" s="4"/>
      <c r="H6" s="4"/>
      <c r="I6" s="4"/>
      <c r="J6" s="4"/>
      <c r="K6" s="4"/>
      <c r="L6" s="4"/>
      <c r="M6" s="4"/>
      <c r="N6" s="4"/>
      <c r="O6" s="4"/>
      <c r="P6" s="4"/>
      <c r="Q6" s="4"/>
      <c r="R6" s="4"/>
      <c r="S6" s="4"/>
    </row>
    <row r="7" spans="1:19" s="5" customFormat="1" ht="33" customHeight="1" thickBot="1" x14ac:dyDescent="0.45">
      <c r="A7" s="4"/>
      <c r="B7" s="4"/>
      <c r="C7" s="3" t="s">
        <v>1</v>
      </c>
      <c r="D7" s="7" t="s">
        <v>54</v>
      </c>
      <c r="E7" s="4"/>
      <c r="F7" s="4"/>
      <c r="G7" s="4"/>
      <c r="H7" s="4"/>
      <c r="I7" s="4"/>
      <c r="J7" s="4"/>
      <c r="K7" s="4"/>
      <c r="L7" s="4"/>
      <c r="M7" s="4"/>
      <c r="N7" s="4"/>
      <c r="O7" s="4"/>
      <c r="P7" s="4"/>
      <c r="Q7" s="4"/>
      <c r="R7" s="4"/>
      <c r="S7" s="4"/>
    </row>
    <row r="8" spans="1:19" s="5" customFormat="1" ht="26.25" x14ac:dyDescent="0.4">
      <c r="A8" s="4"/>
      <c r="B8" s="4"/>
      <c r="C8" s="3"/>
      <c r="D8" s="8"/>
      <c r="E8" s="4"/>
      <c r="F8" s="4"/>
      <c r="G8" s="4"/>
      <c r="H8" s="4"/>
      <c r="I8" s="4"/>
      <c r="J8" s="4"/>
      <c r="K8" s="4"/>
      <c r="L8" s="4"/>
      <c r="M8" s="115"/>
      <c r="N8" s="115"/>
      <c r="O8" s="115"/>
      <c r="P8" s="115"/>
      <c r="Q8" s="115"/>
      <c r="R8" s="115"/>
      <c r="S8" s="115"/>
    </row>
    <row r="9" spans="1:19" s="5" customFormat="1" ht="27" thickBot="1" x14ac:dyDescent="0.45">
      <c r="A9" s="4"/>
      <c r="B9" s="4"/>
      <c r="C9" s="3" t="s">
        <v>2</v>
      </c>
      <c r="D9" s="116" t="s">
        <v>55</v>
      </c>
      <c r="E9" s="117"/>
      <c r="F9" s="117"/>
      <c r="G9" s="117"/>
      <c r="H9" s="117"/>
      <c r="I9" s="117"/>
      <c r="J9" s="117"/>
      <c r="K9" s="4"/>
      <c r="L9" s="4"/>
      <c r="M9" s="9"/>
      <c r="N9" s="9"/>
      <c r="O9" s="9"/>
      <c r="P9" s="9"/>
      <c r="Q9" s="9"/>
      <c r="R9" s="9"/>
      <c r="S9" s="9"/>
    </row>
    <row r="10" spans="1:19" s="5" customFormat="1" ht="26.25" x14ac:dyDescent="0.4">
      <c r="A10" s="4"/>
      <c r="B10" s="3"/>
      <c r="C10" s="4"/>
      <c r="D10" s="4"/>
      <c r="E10" s="4"/>
      <c r="F10" s="4"/>
      <c r="G10" s="4"/>
      <c r="H10" s="4"/>
      <c r="I10" s="4"/>
      <c r="J10" s="4"/>
      <c r="K10" s="4"/>
      <c r="L10" s="4"/>
      <c r="M10" s="4"/>
      <c r="N10" s="4"/>
      <c r="O10" s="4"/>
      <c r="P10" s="4"/>
      <c r="Q10" s="4"/>
      <c r="R10" s="4"/>
      <c r="S10" s="4"/>
    </row>
    <row r="11" spans="1:19" s="5" customFormat="1" ht="26.25" x14ac:dyDescent="0.4">
      <c r="A11" s="10"/>
      <c r="B11" s="11" t="s">
        <v>29</v>
      </c>
      <c r="C11" s="12" t="s">
        <v>30</v>
      </c>
      <c r="D11" s="4"/>
      <c r="E11" s="4"/>
      <c r="F11" s="4"/>
      <c r="G11" s="4"/>
      <c r="H11" s="4"/>
      <c r="I11" s="4"/>
      <c r="J11" s="4"/>
      <c r="K11" s="4"/>
      <c r="L11" s="4"/>
      <c r="M11" s="4"/>
      <c r="N11" s="4"/>
      <c r="O11" s="4"/>
      <c r="P11" s="4"/>
      <c r="Q11" s="4"/>
      <c r="R11" s="4"/>
      <c r="S11" s="4"/>
    </row>
    <row r="12" spans="1:19" s="5" customFormat="1" ht="15" customHeight="1" thickBot="1" x14ac:dyDescent="0.45">
      <c r="A12" s="10"/>
      <c r="B12" s="11"/>
      <c r="C12" s="11"/>
      <c r="D12" s="4"/>
      <c r="E12" s="4"/>
      <c r="F12" s="4"/>
      <c r="G12" s="4"/>
      <c r="H12" s="4"/>
      <c r="I12" s="4"/>
      <c r="J12" s="4"/>
      <c r="K12" s="4"/>
      <c r="L12" s="4"/>
      <c r="M12" s="4"/>
      <c r="N12" s="4"/>
      <c r="O12" s="4"/>
      <c r="P12" s="4"/>
      <c r="Q12" s="4"/>
      <c r="R12" s="4"/>
      <c r="S12" s="4"/>
    </row>
    <row r="13" spans="1:19" ht="26.25" customHeight="1" x14ac:dyDescent="0.45">
      <c r="A13" s="73" t="s">
        <v>3</v>
      </c>
      <c r="B13" s="76" t="s">
        <v>4</v>
      </c>
      <c r="C13" s="77"/>
      <c r="D13" s="82" t="s">
        <v>5</v>
      </c>
      <c r="E13" s="82"/>
      <c r="F13" s="82" t="s">
        <v>6</v>
      </c>
      <c r="G13" s="82"/>
      <c r="H13" s="82"/>
      <c r="I13" s="82"/>
      <c r="J13" s="83" t="s">
        <v>7</v>
      </c>
      <c r="K13" s="84"/>
      <c r="L13" s="84"/>
      <c r="M13" s="84"/>
      <c r="N13" s="84"/>
      <c r="O13" s="84"/>
      <c r="P13" s="84"/>
      <c r="Q13" s="84"/>
      <c r="R13" s="84"/>
      <c r="S13" s="85"/>
    </row>
    <row r="14" spans="1:19" ht="30" customHeight="1" x14ac:dyDescent="0.45">
      <c r="A14" s="74"/>
      <c r="B14" s="78"/>
      <c r="C14" s="79"/>
      <c r="D14" s="26" t="s">
        <v>8</v>
      </c>
      <c r="E14" s="26" t="s">
        <v>9</v>
      </c>
      <c r="F14" s="92" t="s">
        <v>10</v>
      </c>
      <c r="G14" s="92"/>
      <c r="H14" s="92" t="s">
        <v>11</v>
      </c>
      <c r="I14" s="92"/>
      <c r="J14" s="86"/>
      <c r="K14" s="87"/>
      <c r="L14" s="87"/>
      <c r="M14" s="87"/>
      <c r="N14" s="87"/>
      <c r="O14" s="87"/>
      <c r="P14" s="87"/>
      <c r="Q14" s="87"/>
      <c r="R14" s="87"/>
      <c r="S14" s="88"/>
    </row>
    <row r="15" spans="1:19" ht="26.25" customHeight="1" x14ac:dyDescent="0.25">
      <c r="A15" s="75"/>
      <c r="B15" s="80"/>
      <c r="C15" s="81"/>
      <c r="D15" s="27" t="s">
        <v>12</v>
      </c>
      <c r="E15" s="27" t="s">
        <v>13</v>
      </c>
      <c r="F15" s="93" t="s">
        <v>14</v>
      </c>
      <c r="G15" s="93"/>
      <c r="H15" s="93" t="s">
        <v>15</v>
      </c>
      <c r="I15" s="93"/>
      <c r="J15" s="89"/>
      <c r="K15" s="90"/>
      <c r="L15" s="90"/>
      <c r="M15" s="90"/>
      <c r="N15" s="90"/>
      <c r="O15" s="90"/>
      <c r="P15" s="90"/>
      <c r="Q15" s="90"/>
      <c r="R15" s="90"/>
      <c r="S15" s="91"/>
    </row>
    <row r="16" spans="1:19" ht="36" customHeight="1" x14ac:dyDescent="0.25">
      <c r="A16" s="67">
        <v>1</v>
      </c>
      <c r="B16" s="70" t="s">
        <v>16</v>
      </c>
      <c r="C16" s="94" t="s">
        <v>43</v>
      </c>
      <c r="D16" s="97">
        <f>IF(D21=0,0,ROUND(D19/D21*100,1))</f>
        <v>40</v>
      </c>
      <c r="E16" s="97">
        <f>IF(E21=0,0,ROUND(E19/E21*100,1))</f>
        <v>32.700000000000003</v>
      </c>
      <c r="F16" s="46">
        <f>E16-D16</f>
        <v>-7.2999999999999972</v>
      </c>
      <c r="G16" s="47"/>
      <c r="H16" s="46">
        <f>IF(D16=0,0,ROUND(E16/D16*100,1))</f>
        <v>81.8</v>
      </c>
      <c r="I16" s="47"/>
      <c r="J16" s="34" t="s">
        <v>24</v>
      </c>
      <c r="K16" s="35"/>
      <c r="L16" s="35"/>
      <c r="M16" s="35"/>
      <c r="N16" s="35"/>
      <c r="O16" s="35"/>
      <c r="P16" s="35"/>
      <c r="Q16" s="35"/>
      <c r="R16" s="35"/>
      <c r="S16" s="36"/>
    </row>
    <row r="17" spans="1:22" ht="212.25" customHeight="1" x14ac:dyDescent="0.25">
      <c r="A17" s="68"/>
      <c r="B17" s="71"/>
      <c r="C17" s="95"/>
      <c r="D17" s="98"/>
      <c r="E17" s="98"/>
      <c r="F17" s="53"/>
      <c r="G17" s="54"/>
      <c r="H17" s="53"/>
      <c r="I17" s="54"/>
      <c r="J17" s="57" t="str">
        <f>IF(AND(D16=0,E16=0),"",
"El indicador al final del período de evaluación registró un alcanzado del "&amp;E16&amp;" por ciento de investigadores institucionales de alto nivel en el año actual, en comparación con la meta programada del "&amp;D16&amp;" por ciento, representa un cumplimiento de la meta del "&amp;H16&amp;" por ciento, colocando el indicador en un semáforo de color "&amp;IF(AND(D16=0,H16=0),"",IF(AND(H16&gt;=95,H16&lt;=105,H19&gt;=95,H19&lt;=105,H21&gt;=95,H21&lt;=105),"VERDE:SE LOGRÓ LA META",IF(AND(H16&gt;=95,H16&lt;=105,H19&lt;95),"VERDE:AUNQUE EL INDICADOR ES VERDE, HAY VARIACIÓN EN VARIABLES",IF(AND(H16&gt;=95,H16&lt;=105,H19&gt;105),"VERDE:AUNQUE EL INDICADOR ES VERDE, HAY VARIACIÓN EN VARIABLES",IF(AND(H16&gt;=95,H16&lt;=105,H21&lt;95),"VERDE:AUNQUE EL INDICADOR ES VERDE, HAY VARIACIÓN EN VARIABLES",IF(AND(H16&gt;=95,H16&lt;=105,H21&gt;105),"VERDE:AUNQUE EL INDICADOR ES VERDE, HAY VARIACIÓN EN VARIABLES",IF(OR(AND(H16&gt;=90,H16&lt;95),AND(H16&gt;105,H16&lt;=110)),"AMARILLO",IF(OR(H16&lt;90,H16&gt;110),"ROJO",IF(AND(D16&lt;&gt;0,E16=0),"ROJO","")))))))))&amp;". 
"&amp;IF(AND(D16=0,E16=0),"NO",IF(OR(H16&lt;95,H16&gt;105),"SI","NO"))&amp;" hubo variación en el indicador y "&amp;IF(AND(D19=0,D21=0,H19=0,H21=0),"NO",IF(OR(H19&lt;95,H19&gt;105,H21&lt;95,H21&gt;105),"SI","NO"))&amp;" hubo variación en variables.")</f>
        <v>El indicador al final del período de evaluación registró un alcanzado del 32.7 por ciento de investigadores institucionales de alto nivel en el año actual, en comparación con la meta programada del 40 por ciento, representa un cumplimiento de la meta del 81.8 por ciento, colocando el indicador en un semáforo de color ROJO. 
SI hubo variación en el indicador y SI hubo variación en variables.</v>
      </c>
      <c r="K17" s="58"/>
      <c r="L17" s="58"/>
      <c r="M17" s="58"/>
      <c r="N17" s="58"/>
      <c r="O17" s="58"/>
      <c r="P17" s="58"/>
      <c r="Q17" s="58"/>
      <c r="R17" s="58"/>
      <c r="S17" s="59"/>
      <c r="U17" s="29" t="str">
        <f>IF(AND(D16=0,E16=0),"NO",IF(OR(H16&lt;95,H16&gt;105),"SI","NO"))
&amp;"-"&amp;
IF(AND(D19=0,D21=0,H19=0,H21=0),"NO",IF(OR(H19&lt;95,H19&gt;105,H21&lt;95,H21&gt;105),"SI","NO"))</f>
        <v>SI-SI</v>
      </c>
      <c r="V17" s="30" t="str">
        <f>IF(AND(D16=0,E16=0),"",IF(AND(D16=0,E16=0),"NO",IF(OR(H16&lt;95,H16&gt;105),"SI","NO"))&amp;" HUBO VARIACIÓN EN EL INDICADOR.
"&amp;IF(AND(D19=0,D21=0,H19=0,H21=0),"NO",IF(OR(H19&lt;95,H19&gt;105,H21&lt;95,H21&gt;105),"SI","NO"))&amp;" HUBO VARIACIÓN EN LAS VARIABLES.")</f>
        <v>SI HUBO VARIACIÓN EN EL INDICADOR.
SI HUBO VARIACIÓN EN LAS VARIABLES.</v>
      </c>
    </row>
    <row r="18" spans="1:22" ht="258" customHeight="1" x14ac:dyDescent="0.25">
      <c r="A18" s="68"/>
      <c r="B18" s="72"/>
      <c r="C18" s="96"/>
      <c r="D18" s="99"/>
      <c r="E18" s="99"/>
      <c r="F18" s="55"/>
      <c r="G18" s="56"/>
      <c r="H18" s="55"/>
      <c r="I18" s="56"/>
      <c r="J18" s="60" t="s">
        <v>69</v>
      </c>
      <c r="K18" s="61"/>
      <c r="L18" s="61"/>
      <c r="M18" s="61"/>
      <c r="N18" s="61"/>
      <c r="O18" s="61"/>
      <c r="P18" s="61"/>
      <c r="Q18" s="61"/>
      <c r="R18" s="61"/>
      <c r="S18" s="62"/>
      <c r="V18" s="30" t="str">
        <f>IF(LEN(J18)&gt;2075,"ATENCIÓN: LONGITUD MAYOR A 2000 CARACTERES
REDUCIR NÚMERO DE CARACTERES DEL COMENTARIO",
IF(AND(D16=0,E16=0),"",IF(U17="NO-NO","INCORPORAR LAS EXPLICACIONES A LAS CAUSAS QUE CONTRIBUYERON AL LOGRO DE LA META COMPROMETIDA EN EL INDICADOR.",
IF(U17="SI-SI","INCORPORAR LAS EXPLICACIONES A LAS CAUSAS  DE LAS VARIACIONES DEL ANÁLISIS DE LA META COMPROMETIDA EN EL INDICADOR Y DE SUS VARIABLES.",
IF(U17="SI-NO","A PESAR DE QUE SE LOGRO EL CUMPLIMIENTO DE LA META COMPROMETIDA DE SUS VARIABLES; 
DEBERÁ INCORPORAR LAS EXPLICACIONES A LAS CAUSAS  DE LAS VARIACIONES DEL ANÁLISIS DE LA META COMPROMETIDA EN EL INDICADOR.",
IF(U17="NO-SI","A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19" spans="1:22" ht="48" customHeight="1" x14ac:dyDescent="0.25">
      <c r="A19" s="68"/>
      <c r="B19" s="40" t="s">
        <v>17</v>
      </c>
      <c r="C19" s="64" t="s">
        <v>44</v>
      </c>
      <c r="D19" s="44">
        <v>42</v>
      </c>
      <c r="E19" s="44">
        <v>37</v>
      </c>
      <c r="F19" s="46">
        <f t="shared" ref="F19" si="0">E19-D19</f>
        <v>-5</v>
      </c>
      <c r="G19" s="47"/>
      <c r="H19" s="46">
        <f t="shared" ref="H19" si="1">IF(D19=0,0,ROUND(E19/D19*100,1))</f>
        <v>88.1</v>
      </c>
      <c r="I19" s="47"/>
      <c r="J19" s="34" t="s">
        <v>18</v>
      </c>
      <c r="K19" s="35"/>
      <c r="L19" s="35"/>
      <c r="M19" s="35"/>
      <c r="N19" s="35"/>
      <c r="O19" s="35"/>
      <c r="P19" s="35"/>
      <c r="Q19" s="35"/>
      <c r="R19" s="35"/>
      <c r="S19" s="36"/>
    </row>
    <row r="20" spans="1:22" ht="215.25" customHeight="1" x14ac:dyDescent="0.25">
      <c r="A20" s="68"/>
      <c r="B20" s="63"/>
      <c r="C20" s="65"/>
      <c r="D20" s="66"/>
      <c r="E20" s="66"/>
      <c r="F20" s="55"/>
      <c r="G20" s="56"/>
      <c r="H20" s="55"/>
      <c r="I20" s="56"/>
      <c r="J20" s="37" t="s">
        <v>70</v>
      </c>
      <c r="K20" s="38"/>
      <c r="L20" s="38"/>
      <c r="M20" s="38"/>
      <c r="N20" s="38"/>
      <c r="O20" s="38"/>
      <c r="P20" s="38"/>
      <c r="Q20" s="38"/>
      <c r="R20" s="38"/>
      <c r="S20" s="39"/>
      <c r="V20" s="30" t="str">
        <f>IF(LEN(J20)&gt;2075,"ATENCIÓN: LONGITUD MAYOR A 2000 CARACTERES
REDUCIR NÚMERO DE CARACTERES DEL COMENTARIO",
IF(AND(D16=0,E16=0),"",IF(U17="NO-NO","",
IF(U17="SI-SI","ESPECIFICAR LOS RIESGOS PARA LA POBLACIÓN QUE ATIENDE EL PROGRAMA O LA INSTITUCIÓN DERIVADO DE UNA VARIACIÓN META COMPROMETIDA EN EL INDICADOR O DE CUALQUIERA DE SUS VARIABLES.",
IF(U17="SI-NO","A PESAR DE QUE SE LOGRO EL CUMPLIMIENTO DE LA META COMPROMETIDA DE SUS VARIABLES; 
DEBERÁ ESPECIFICAR LOS RIESGOS PARA LA POBLACIÓN QUE ATIENDE EL PROGRAMA O LA INSTITUCIÓN DERIVADO DE UNA VARIACIÓN META COMPROMETIDA EN EL INDICADOR.",
IF(U17="NO-SI","A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21" spans="1:22" ht="42.75" customHeight="1" x14ac:dyDescent="0.25">
      <c r="A21" s="68"/>
      <c r="B21" s="40" t="s">
        <v>19</v>
      </c>
      <c r="C21" s="42" t="s">
        <v>45</v>
      </c>
      <c r="D21" s="44">
        <v>105</v>
      </c>
      <c r="E21" s="44">
        <v>113</v>
      </c>
      <c r="F21" s="46">
        <f>E21-D21</f>
        <v>8</v>
      </c>
      <c r="G21" s="47"/>
      <c r="H21" s="46">
        <f>IF(D21=0,0,ROUND(E21/D21*100,1))</f>
        <v>107.6</v>
      </c>
      <c r="I21" s="47"/>
      <c r="J21" s="34" t="s">
        <v>20</v>
      </c>
      <c r="K21" s="35"/>
      <c r="L21" s="35"/>
      <c r="M21" s="35"/>
      <c r="N21" s="35"/>
      <c r="O21" s="35"/>
      <c r="P21" s="35"/>
      <c r="Q21" s="35"/>
      <c r="R21" s="35"/>
      <c r="S21" s="36"/>
    </row>
    <row r="22" spans="1:22" ht="207" customHeight="1" thickBot="1" x14ac:dyDescent="0.3">
      <c r="A22" s="69"/>
      <c r="B22" s="41"/>
      <c r="C22" s="43"/>
      <c r="D22" s="45"/>
      <c r="E22" s="45"/>
      <c r="F22" s="48"/>
      <c r="G22" s="49"/>
      <c r="H22" s="48"/>
      <c r="I22" s="49"/>
      <c r="J22" s="50" t="s">
        <v>71</v>
      </c>
      <c r="K22" s="51"/>
      <c r="L22" s="51"/>
      <c r="M22" s="51"/>
      <c r="N22" s="51"/>
      <c r="O22" s="51"/>
      <c r="P22" s="51"/>
      <c r="Q22" s="51"/>
      <c r="R22" s="51"/>
      <c r="S22" s="52"/>
      <c r="V22" s="30" t="str">
        <f>IF(LEN(J22)&gt;2075,"ATENCIÓN: LONGITUD MAYOR A 2000 CARACTERES
REDUCIR NÚMERO DE CARACTERES DEL COMENTARIO",
IF(AND(D16=0,E16=0),"",IF(U17="NO-NO","",
IF(U17="SI-SI","REFERIR LAS ACCIONES ESPECÍFICAS A DESARROLLAR POR LA INSTITUCIÓN PARA REGULARIZAR EL CUMPLIMIENTO DE LA META COMPROMETIDA EN EL INDICADOR O DE CUALQUIERA DE SUS VARIABLES.",
IF(U17="SI-NO","A PESAR DE QUE SE LOGRO EL CUMPLIMIENTO DE LA META COMPROMETIDA DE SUS VARIABLES; 
DEBERÁ REFERIR LAS ACCIONES ESPECÍFICAS A DESARROLLAR POR LA INSTITUCIÓN PARA REGULARIZAR EL CUMPLIMIENTO DE LA META COMPROMETIDA EN EL INDICADOR.",
IF(U17="NO-SI","A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23" spans="1:22" ht="342.75" customHeight="1" thickBot="1" x14ac:dyDescent="0.3">
      <c r="A23" s="31" t="s">
        <v>21</v>
      </c>
      <c r="B23" s="32"/>
      <c r="C23" s="32"/>
      <c r="D23" s="32"/>
      <c r="E23" s="32"/>
      <c r="F23" s="32"/>
      <c r="G23" s="32"/>
      <c r="H23" s="32"/>
      <c r="I23" s="32"/>
      <c r="J23" s="32"/>
      <c r="K23" s="32"/>
      <c r="L23" s="32"/>
      <c r="M23" s="32"/>
      <c r="N23" s="32"/>
      <c r="O23" s="32"/>
      <c r="P23" s="32"/>
      <c r="Q23" s="32"/>
      <c r="R23" s="32"/>
      <c r="S23" s="33"/>
    </row>
    <row r="24" spans="1:22" ht="20.25" customHeight="1" thickBot="1" x14ac:dyDescent="0.3">
      <c r="A24" s="13"/>
      <c r="B24" s="14"/>
      <c r="C24" s="15"/>
      <c r="D24" s="16"/>
      <c r="E24" s="16"/>
      <c r="F24" s="17"/>
      <c r="G24" s="17"/>
      <c r="H24" s="17"/>
      <c r="I24" s="17"/>
      <c r="J24" s="18"/>
      <c r="K24" s="18"/>
      <c r="L24" s="18"/>
      <c r="M24" s="18"/>
      <c r="N24" s="18"/>
      <c r="O24" s="18"/>
      <c r="P24" s="18"/>
      <c r="Q24" s="18"/>
      <c r="R24" s="18"/>
      <c r="S24" s="18"/>
    </row>
    <row r="25" spans="1:22" ht="26.25" customHeight="1" x14ac:dyDescent="0.45">
      <c r="A25" s="73" t="s">
        <v>3</v>
      </c>
      <c r="B25" s="76" t="s">
        <v>4</v>
      </c>
      <c r="C25" s="77"/>
      <c r="D25" s="82" t="s">
        <v>5</v>
      </c>
      <c r="E25" s="82"/>
      <c r="F25" s="82" t="s">
        <v>6</v>
      </c>
      <c r="G25" s="82"/>
      <c r="H25" s="82"/>
      <c r="I25" s="82"/>
      <c r="J25" s="83" t="s">
        <v>7</v>
      </c>
      <c r="K25" s="84"/>
      <c r="L25" s="84"/>
      <c r="M25" s="84"/>
      <c r="N25" s="84"/>
      <c r="O25" s="84"/>
      <c r="P25" s="84"/>
      <c r="Q25" s="84"/>
      <c r="R25" s="84"/>
      <c r="S25" s="85"/>
    </row>
    <row r="26" spans="1:22" ht="30" customHeight="1" x14ac:dyDescent="0.45">
      <c r="A26" s="74"/>
      <c r="B26" s="78"/>
      <c r="C26" s="79"/>
      <c r="D26" s="26" t="s">
        <v>8</v>
      </c>
      <c r="E26" s="26" t="s">
        <v>9</v>
      </c>
      <c r="F26" s="92" t="s">
        <v>10</v>
      </c>
      <c r="G26" s="92"/>
      <c r="H26" s="92" t="s">
        <v>11</v>
      </c>
      <c r="I26" s="92"/>
      <c r="J26" s="86"/>
      <c r="K26" s="87"/>
      <c r="L26" s="87"/>
      <c r="M26" s="87"/>
      <c r="N26" s="87"/>
      <c r="O26" s="87"/>
      <c r="P26" s="87"/>
      <c r="Q26" s="87"/>
      <c r="R26" s="87"/>
      <c r="S26" s="88"/>
    </row>
    <row r="27" spans="1:22" ht="26.25" customHeight="1" x14ac:dyDescent="0.25">
      <c r="A27" s="75"/>
      <c r="B27" s="80"/>
      <c r="C27" s="81"/>
      <c r="D27" s="27" t="s">
        <v>12</v>
      </c>
      <c r="E27" s="27" t="s">
        <v>13</v>
      </c>
      <c r="F27" s="93" t="s">
        <v>14</v>
      </c>
      <c r="G27" s="93"/>
      <c r="H27" s="93" t="s">
        <v>15</v>
      </c>
      <c r="I27" s="93"/>
      <c r="J27" s="89"/>
      <c r="K27" s="90"/>
      <c r="L27" s="90"/>
      <c r="M27" s="90"/>
      <c r="N27" s="90"/>
      <c r="O27" s="90"/>
      <c r="P27" s="90"/>
      <c r="Q27" s="90"/>
      <c r="R27" s="90"/>
      <c r="S27" s="91"/>
    </row>
    <row r="28" spans="1:22" ht="36" customHeight="1" x14ac:dyDescent="0.25">
      <c r="A28" s="67">
        <v>2</v>
      </c>
      <c r="B28" s="70" t="s">
        <v>16</v>
      </c>
      <c r="C28" s="94" t="s">
        <v>31</v>
      </c>
      <c r="D28" s="97">
        <f>IF(D33=0,0,ROUND(D31/D33*100,1))</f>
        <v>68.599999999999994</v>
      </c>
      <c r="E28" s="97">
        <f>IF(E33=0,0,ROUND(E31/E33*100,1))</f>
        <v>69.3</v>
      </c>
      <c r="F28" s="46">
        <f>E28-D28</f>
        <v>0.70000000000000284</v>
      </c>
      <c r="G28" s="47"/>
      <c r="H28" s="46">
        <f>IF(D28=0,0,ROUND(E28/D28*100,1))</f>
        <v>101</v>
      </c>
      <c r="I28" s="47"/>
      <c r="J28" s="34" t="s">
        <v>24</v>
      </c>
      <c r="K28" s="35"/>
      <c r="L28" s="35"/>
      <c r="M28" s="35"/>
      <c r="N28" s="35"/>
      <c r="O28" s="35"/>
      <c r="P28" s="35"/>
      <c r="Q28" s="35"/>
      <c r="R28" s="35"/>
      <c r="S28" s="36"/>
    </row>
    <row r="29" spans="1:22" ht="232.5" customHeight="1" x14ac:dyDescent="0.25">
      <c r="A29" s="68"/>
      <c r="B29" s="71"/>
      <c r="C29" s="95"/>
      <c r="D29" s="98"/>
      <c r="E29" s="98"/>
      <c r="F29" s="53"/>
      <c r="G29" s="54"/>
      <c r="H29" s="53"/>
      <c r="I29" s="54"/>
      <c r="J29" s="57" t="str">
        <f>IF(AND(D28=0,E28=0),"","El indicador al final del período de evaluación registró un alcanzado del "&amp;E28&amp;" por ciento de artículos científicos publicados en revistas de impacto alto en el periodo,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69.3 por ciento de artículos científicos publicados en revistas de impacto alto en el periodo, en comparación con la meta programada del 68.6 por ciento, representa un cumplimiento de la meta del 101 por ciento, colocando el indicador en un semáforo de color VERDE:SE LOGRÓ LA META. 
NO hubo variación en el indicador y NO hubo variación en variables.</v>
      </c>
      <c r="K29" s="58"/>
      <c r="L29" s="58"/>
      <c r="M29" s="58"/>
      <c r="N29" s="58"/>
      <c r="O29" s="58"/>
      <c r="P29" s="58"/>
      <c r="Q29" s="58"/>
      <c r="R29" s="58"/>
      <c r="S29" s="59"/>
      <c r="U29" s="29" t="str">
        <f>IF(AND(D28=0,E28=0),"NO",IF(OR(H28&lt;95,H28&gt;105),"SI","NO"))&amp;"-"&amp;IF(AND(D31=0,D33=0,H31=0,H33=0),"NO",IF(OR(H31&lt;95,H31&gt;105,H33&lt;95,H33&gt;105),"SI","NO"))</f>
        <v>NO-NO</v>
      </c>
      <c r="V29" s="30" t="str">
        <f>IF(AND(D28=0,E28=0),"",IF(AND(D28=0,E28=0),"NO",IF(OR(H28&lt;95,H28&gt;105),"SI","NO"))&amp;" HUBO VARIACIÓN EN EL INDICADOR.
"&amp;IF(AND(D31=0,D33=0,H31=0,H33=0),"NO",IF(OR(H31&lt;95,H31&gt;105,H33&lt;95,H33&gt;105),"SI","NO"))&amp;" HUBO VARIACIÓN EN LAS VARIABLES.")</f>
        <v>NO HUBO VARIACIÓN EN EL INDICADOR.
NO HUBO VARIACIÓN EN LAS VARIABLES.</v>
      </c>
    </row>
    <row r="30" spans="1:22" ht="333" customHeight="1" x14ac:dyDescent="0.25">
      <c r="A30" s="68"/>
      <c r="B30" s="72"/>
      <c r="C30" s="96"/>
      <c r="D30" s="99"/>
      <c r="E30" s="99"/>
      <c r="F30" s="55"/>
      <c r="G30" s="56"/>
      <c r="H30" s="55"/>
      <c r="I30" s="56"/>
      <c r="J30" s="60" t="s">
        <v>67</v>
      </c>
      <c r="K30" s="61"/>
      <c r="L30" s="61"/>
      <c r="M30" s="61"/>
      <c r="N30" s="61"/>
      <c r="O30" s="61"/>
      <c r="P30" s="61"/>
      <c r="Q30" s="61"/>
      <c r="R30" s="61"/>
      <c r="S30" s="62"/>
      <c r="V30" s="30" t="str">
        <f>IF(LEN(J30)&gt;2075,"ATENCIÓN: LONGITUD MAYOR A 2000 CARACTERES
REDUCIR NÚMERO DE CARACTERES DEL COMENTARIO",
IF(AND(D28=0,E28=0),"",IF(U29="NO-NO","INCORPORAR LAS EXPLICACIONES A LAS CAUSAS QUE CONTRIBUYERON AL LOGRO DE LA META COMPROMETIDA EN EL INDICADOR.",
IF(U29="SI-SI","INCORPORAR LAS EXPLICACIONES A LAS CAUSAS  DE LAS VARIACIONES DEL ANÁLISIS DE LA META COMPROMETIDA EN EL INDICADOR Y DE SUS VARIABLES.",
IF(U29="SI-NO","A PESAR DE QUE SE LOGRO EL CUMPLIMIENTO DE LA META COMPROMETIDA DE SUS VARIABLES; 
DEBERÁ INCORPORAR LAS EXPLICACIONES A LAS CAUSAS  DE LAS VARIACIONES DEL ANÁLISIS DE LA META COMPROMETIDA EN EL INDICADOR.",
IF(U29="NO-SI","A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31" spans="1:22" ht="48" customHeight="1" x14ac:dyDescent="0.25">
      <c r="A31" s="68"/>
      <c r="B31" s="40" t="s">
        <v>17</v>
      </c>
      <c r="C31" s="64" t="s">
        <v>32</v>
      </c>
      <c r="D31" s="44">
        <v>120</v>
      </c>
      <c r="E31" s="44">
        <v>122</v>
      </c>
      <c r="F31" s="46">
        <f t="shared" ref="F31" si="2">E31-D31</f>
        <v>2</v>
      </c>
      <c r="G31" s="47"/>
      <c r="H31" s="46">
        <f t="shared" ref="H31" si="3">IF(D31=0,0,ROUND(E31/D31*100,1))</f>
        <v>101.7</v>
      </c>
      <c r="I31" s="47"/>
      <c r="J31" s="34" t="s">
        <v>18</v>
      </c>
      <c r="K31" s="35"/>
      <c r="L31" s="35"/>
      <c r="M31" s="35"/>
      <c r="N31" s="35"/>
      <c r="O31" s="35"/>
      <c r="P31" s="35"/>
      <c r="Q31" s="35"/>
      <c r="R31" s="35"/>
      <c r="S31" s="36"/>
    </row>
    <row r="32" spans="1:22" ht="202.5" customHeight="1" x14ac:dyDescent="0.25">
      <c r="A32" s="68"/>
      <c r="B32" s="63"/>
      <c r="C32" s="65"/>
      <c r="D32" s="66"/>
      <c r="E32" s="66"/>
      <c r="F32" s="55"/>
      <c r="G32" s="56"/>
      <c r="H32" s="55"/>
      <c r="I32" s="56"/>
      <c r="J32" s="37" t="s">
        <v>63</v>
      </c>
      <c r="K32" s="38"/>
      <c r="L32" s="38"/>
      <c r="M32" s="38"/>
      <c r="N32" s="38"/>
      <c r="O32" s="38"/>
      <c r="P32" s="38"/>
      <c r="Q32" s="38"/>
      <c r="R32" s="38"/>
      <c r="S32" s="39"/>
      <c r="V32" s="30" t="str">
        <f>IF(LEN(J32)&gt;2075,"ATENCIÓN: LONGITUD MAYOR A 2000 CARACTERES
REDUCIR NÚMERO DE CARACTERES DEL COMENTARIO",
IF(AND(D28=0,E28=0),"",IF(U29="NO-NO","",
IF(U29="SI-SI","ESPECIFICAR LOS RIESGOS PARA LA POBLACIÓN QUE ATIENDE EL PROGRAMA O LA INSTITUCIÓN DERIVADO DE UNA VARIACIÓN META COMPROMETIDA EN EL INDICADOR O DE CUALQUIERA DE SUS VARIABLES.",
IF(U29="SI-NO","A PESAR DE QUE SE LOGRO EL CUMPLIMIENTO DE LA META COMPROMETIDA DE SUS VARIABLES; 
DEBERÁ ESPECIFICAR LOS RIESGOS PARA LA POBLACIÓN QUE ATIENDE EL PROGRAMA O LA INSTITUCIÓN DERIVADO DE UNA VARIACIÓN META COMPROMETIDA EN EL INDICADOR.",
IF(U29="NO-SI","A PESAR DE QUE SE LOGRO EL CUMPLIMIENTO DE LA META COMPROMETIDA DEL INDICADOR; 
DEBERÁ ESPECIFICAR LOS RIESGOS PARA LA POBLACIÓN QUE ATIENDE EL PROGRAMA O LA INSTITUCIÓN DERIVADO DE UNA VARIACIÓN META COMPROMETIDA DE SUS VARIABLES.",""))))))</f>
        <v/>
      </c>
    </row>
    <row r="33" spans="1:22" ht="42.75" customHeight="1" x14ac:dyDescent="0.25">
      <c r="A33" s="68"/>
      <c r="B33" s="40" t="s">
        <v>19</v>
      </c>
      <c r="C33" s="42" t="s">
        <v>33</v>
      </c>
      <c r="D33" s="44">
        <v>175</v>
      </c>
      <c r="E33" s="44">
        <v>176</v>
      </c>
      <c r="F33" s="46">
        <f>E33-D33</f>
        <v>1</v>
      </c>
      <c r="G33" s="47"/>
      <c r="H33" s="46">
        <f>IF(D33=0,0,ROUND(E33/D33*100,1))</f>
        <v>100.6</v>
      </c>
      <c r="I33" s="47"/>
      <c r="J33" s="34" t="s">
        <v>20</v>
      </c>
      <c r="K33" s="35"/>
      <c r="L33" s="35"/>
      <c r="M33" s="35"/>
      <c r="N33" s="35"/>
      <c r="O33" s="35"/>
      <c r="P33" s="35"/>
      <c r="Q33" s="35"/>
      <c r="R33" s="35"/>
      <c r="S33" s="36"/>
    </row>
    <row r="34" spans="1:22" ht="207" customHeight="1" thickBot="1" x14ac:dyDescent="0.3">
      <c r="A34" s="69"/>
      <c r="B34" s="41"/>
      <c r="C34" s="43"/>
      <c r="D34" s="45"/>
      <c r="E34" s="45"/>
      <c r="F34" s="48"/>
      <c r="G34" s="49"/>
      <c r="H34" s="48"/>
      <c r="I34" s="49"/>
      <c r="J34" s="50" t="s">
        <v>65</v>
      </c>
      <c r="K34" s="51"/>
      <c r="L34" s="51"/>
      <c r="M34" s="51"/>
      <c r="N34" s="51"/>
      <c r="O34" s="51"/>
      <c r="P34" s="51"/>
      <c r="Q34" s="51"/>
      <c r="R34" s="51"/>
      <c r="S34" s="52"/>
      <c r="V34" s="30" t="str">
        <f>IF(LEN(J34)&gt;2075,"ATENCIÓN: LONGITUD MAYOR A 2000 CARACTERES
REDUCIR NÚMERO DE CARACTERES DEL COMENTARIO",
IF(AND(D28=0,E28=0),"",IF(U29="NO-NO","",
IF(U29="SI-SI","REFERIR LAS ACCIONES ESPECÍFICAS A DESARROLLAR POR LA INSTITUCIÓN PARA REGULARIZAR EL CUMPLIMIENTO DE LA META COMPROMETIDA EN EL INDICADOR O DE CUALQUIERA DE SUS VARIABLES.",
IF(U29="SI-NO","A PESAR DE QUE SE LOGRO EL CUMPLIMIENTO DE LA META COMPROMETIDA DE SUS VARIABLES; 
DEBERÁ REFERIR LAS ACCIONES ESPECÍFICAS A DESARROLLAR POR LA INSTITUCIÓN PARA REGULARIZAR EL CUMPLIMIENTO DE LA META COMPROMETIDA EN EL INDICADOR.",
IF(U29="NO-SI","A PESAR DE QUE SE LOGRO EL CUMPLIMIENTO DE LA META COMPROMETIDA DEL INDICADOR; 
DEBERÁ REFERIR LAS ACCIONES ESPECÍFICAS A DESARROLLAR POR LA INSTITUCIÓN PARA REGULARIZAR EL CUMPLIMIENTO DE LA META COMPROMETIDA DE SUS VARIABLES.",""))))))</f>
        <v/>
      </c>
    </row>
    <row r="35" spans="1:22" ht="342.75" customHeight="1" thickBot="1" x14ac:dyDescent="0.3">
      <c r="A35" s="31" t="s">
        <v>21</v>
      </c>
      <c r="B35" s="32"/>
      <c r="C35" s="32"/>
      <c r="D35" s="32"/>
      <c r="E35" s="32"/>
      <c r="F35" s="32"/>
      <c r="G35" s="32"/>
      <c r="H35" s="32"/>
      <c r="I35" s="32"/>
      <c r="J35" s="32"/>
      <c r="K35" s="32"/>
      <c r="L35" s="32"/>
      <c r="M35" s="32"/>
      <c r="N35" s="32"/>
      <c r="O35" s="32"/>
      <c r="P35" s="32"/>
      <c r="Q35" s="32"/>
      <c r="R35" s="32"/>
      <c r="S35" s="33"/>
    </row>
    <row r="36" spans="1:22" ht="20.25" customHeight="1" thickBot="1" x14ac:dyDescent="0.3">
      <c r="A36" s="13"/>
      <c r="B36" s="14"/>
      <c r="C36" s="15"/>
      <c r="D36" s="16"/>
      <c r="E36" s="16"/>
      <c r="F36" s="17"/>
      <c r="G36" s="17"/>
      <c r="H36" s="17"/>
      <c r="I36" s="17"/>
      <c r="J36" s="18"/>
      <c r="K36" s="18"/>
      <c r="L36" s="18"/>
      <c r="M36" s="18"/>
      <c r="N36" s="18"/>
      <c r="O36" s="18"/>
      <c r="P36" s="18"/>
      <c r="Q36" s="18"/>
      <c r="R36" s="18"/>
      <c r="S36" s="18"/>
    </row>
    <row r="37" spans="1:22" ht="26.25" customHeight="1" x14ac:dyDescent="0.45">
      <c r="A37" s="73" t="s">
        <v>3</v>
      </c>
      <c r="B37" s="76" t="s">
        <v>4</v>
      </c>
      <c r="C37" s="77"/>
      <c r="D37" s="82" t="s">
        <v>5</v>
      </c>
      <c r="E37" s="82"/>
      <c r="F37" s="82" t="s">
        <v>6</v>
      </c>
      <c r="G37" s="82"/>
      <c r="H37" s="82"/>
      <c r="I37" s="82"/>
      <c r="J37" s="83" t="s">
        <v>7</v>
      </c>
      <c r="K37" s="84"/>
      <c r="L37" s="84"/>
      <c r="M37" s="84"/>
      <c r="N37" s="84"/>
      <c r="O37" s="84"/>
      <c r="P37" s="84"/>
      <c r="Q37" s="84"/>
      <c r="R37" s="84"/>
      <c r="S37" s="85"/>
    </row>
    <row r="38" spans="1:22" ht="30" customHeight="1" x14ac:dyDescent="0.45">
      <c r="A38" s="74"/>
      <c r="B38" s="78"/>
      <c r="C38" s="79"/>
      <c r="D38" s="26" t="s">
        <v>8</v>
      </c>
      <c r="E38" s="26" t="s">
        <v>9</v>
      </c>
      <c r="F38" s="92" t="s">
        <v>10</v>
      </c>
      <c r="G38" s="92"/>
      <c r="H38" s="92" t="s">
        <v>11</v>
      </c>
      <c r="I38" s="92"/>
      <c r="J38" s="86"/>
      <c r="K38" s="87"/>
      <c r="L38" s="87"/>
      <c r="M38" s="87"/>
      <c r="N38" s="87"/>
      <c r="O38" s="87"/>
      <c r="P38" s="87"/>
      <c r="Q38" s="87"/>
      <c r="R38" s="87"/>
      <c r="S38" s="88"/>
    </row>
    <row r="39" spans="1:22" ht="26.25" customHeight="1" x14ac:dyDescent="0.25">
      <c r="A39" s="75"/>
      <c r="B39" s="80"/>
      <c r="C39" s="81"/>
      <c r="D39" s="27" t="s">
        <v>12</v>
      </c>
      <c r="E39" s="27" t="s">
        <v>13</v>
      </c>
      <c r="F39" s="93" t="s">
        <v>14</v>
      </c>
      <c r="G39" s="93"/>
      <c r="H39" s="93" t="s">
        <v>15</v>
      </c>
      <c r="I39" s="93"/>
      <c r="J39" s="89"/>
      <c r="K39" s="90"/>
      <c r="L39" s="90"/>
      <c r="M39" s="90"/>
      <c r="N39" s="90"/>
      <c r="O39" s="90"/>
      <c r="P39" s="90"/>
      <c r="Q39" s="90"/>
      <c r="R39" s="90"/>
      <c r="S39" s="91"/>
    </row>
    <row r="40" spans="1:22" ht="38.25" customHeight="1" x14ac:dyDescent="0.25">
      <c r="A40" s="100">
        <v>3</v>
      </c>
      <c r="B40" s="70" t="s">
        <v>16</v>
      </c>
      <c r="C40" s="94" t="s">
        <v>34</v>
      </c>
      <c r="D40" s="97">
        <f>IF(D45=0,0,ROUND(D43/D45*1,1))</f>
        <v>1.7</v>
      </c>
      <c r="E40" s="97">
        <f>IF(E45=0,0,ROUND(E43/E45*1,1))</f>
        <v>1.6</v>
      </c>
      <c r="F40" s="46">
        <f>E40-D40</f>
        <v>-9.9999999999999867E-2</v>
      </c>
      <c r="G40" s="47"/>
      <c r="H40" s="46">
        <f>IF(D40=0,0,ROUND(E40/D40*100,1))</f>
        <v>94.1</v>
      </c>
      <c r="I40" s="47"/>
      <c r="J40" s="34" t="s">
        <v>24</v>
      </c>
      <c r="K40" s="35"/>
      <c r="L40" s="35"/>
      <c r="M40" s="35"/>
      <c r="N40" s="35"/>
      <c r="O40" s="35"/>
      <c r="P40" s="35"/>
      <c r="Q40" s="35"/>
      <c r="R40" s="35"/>
      <c r="S40" s="36"/>
    </row>
    <row r="41" spans="1:22" ht="248.25" customHeight="1" x14ac:dyDescent="0.25">
      <c r="A41" s="101"/>
      <c r="B41" s="71"/>
      <c r="C41" s="95"/>
      <c r="D41" s="98"/>
      <c r="E41" s="98"/>
      <c r="F41" s="53"/>
      <c r="G41" s="54"/>
      <c r="H41" s="53"/>
      <c r="I41" s="54"/>
      <c r="J41" s="57" t="str">
        <f>IF(AND(D40=0,E40=0),"","El indicador al final del período de evaluación registró un alcanzado de "&amp;E40&amp;" productos de la investigación en promedio por investigador institucional en el periodo, en comparación con la meta programada de "&amp;D40&amp;" productos de la investigación en promedio por investigador institucional, representa un cumplimiento de la meta del "&amp;H40&amp;" por ciento, colocando el indicador en un semáforo de color "&amp;IF(AND(D40=0,H40=0),"",IF(AND(H40&gt;=95,H40&lt;=105,H43&gt;=95,H43&lt;=105,H45&gt;=95,H45&lt;=105),"VERDE:SE LOGRÓ LA META",IF(AND(H40&gt;=95,H40&lt;=105,H43&lt;95),"VERDE:AUNQUE EL INDICADOR ES VERDE, HAY VARIACIÓN EN VARIABLES",IF(AND(H40&gt;=95,H40&lt;=105,H43&gt;105),"VERDE:AUNQUE EL INDICADOR ES VERDE, HAY VARIACIÓN EN VARIABLES",IF(AND(H40&gt;=95,H40&lt;=105,H45&lt;95),"VERDE:AUNQUE EL INDICADOR ES VERDE, HAY VARIACIÓN EN VARIABLES",IF(AND(H40&gt;=95,H40&lt;=105,H45&gt;105),"VERDE:AUNQUE EL INDICADOR ES VERDE, HAY VARIACIÓN EN VARIABLES",IF(OR(AND(H40&gt;=90,H40&lt;95),AND(H40&gt;105,H40&lt;=110)),"AMARILLO",IF(OR(H40&lt;90,H40&gt;110),"ROJO",IF(AND(D40&lt;&gt;0,E40=0),"ROJO","")))))))))&amp;". 
"&amp;IF(AND(D40=0,E40=0),"NO",IF(OR(H40&lt;95,H40&gt;105),"SI","NO"))&amp;" hubo variación en el indicador y "&amp;IF(AND(D43=0,D45=0,H43=0,H45=0),"NO",IF(OR(H43&lt;95,H43&gt;105,H45&lt;95,H45&gt;105),"SI","NO"))&amp;" hubo variación en variables.")</f>
        <v>El indicador al final del período de evaluación registró un alcanzado de 1.6 productos de la investigación en promedio por investigador institucional en el periodo, en comparación con la meta programada de 1.7 productos de la investigación en promedio por investigador institucional, representa un cumplimiento de la meta del 94.1 por ciento, colocando el indicador en un semáforo de color AMARILLO. 
SI hubo variación en el indicador y SI hubo variación en variables.</v>
      </c>
      <c r="K41" s="58"/>
      <c r="L41" s="58"/>
      <c r="M41" s="58"/>
      <c r="N41" s="58"/>
      <c r="O41" s="58"/>
      <c r="P41" s="58"/>
      <c r="Q41" s="58"/>
      <c r="R41" s="58"/>
      <c r="S41" s="59"/>
      <c r="U41" s="29" t="str">
        <f>IF(AND(D40=0,E40=0),"NO",IF(OR(H40&lt;95,H40&gt;105),"SI","NO"))&amp;"-"&amp;IF(AND(D43=0,D45=0,H43=0,H45=0),"NO",IF(OR(H43&lt;95,H43&gt;105,H45&lt;95,H45&gt;105),"SI","NO"))</f>
        <v>SI-SI</v>
      </c>
      <c r="V41" s="30" t="str">
        <f>IF(AND(D40=0,E40=0),"",IF(AND(D40=0,E40=0),"NO",IF(OR(H40&lt;95,H40&gt;105),"SI","NO"))&amp;" HUBO VARIACIÓN EN EL INDICADOR.
"&amp;IF(AND(D43=0,D45=0,H43=0,H45=0),"NO",IF(OR(H43&lt;95,H43&gt;105,H45&lt;95,H45&gt;105),"SI","NO"))&amp;" HUBO VARIACIÓN EN LAS VARIABLES.")</f>
        <v>SI HUBO VARIACIÓN EN EL INDICADOR.
SI HUBO VARIACIÓN EN LAS VARIABLES.</v>
      </c>
    </row>
    <row r="42" spans="1:22" ht="258.75" customHeight="1" x14ac:dyDescent="0.25">
      <c r="A42" s="101"/>
      <c r="B42" s="72"/>
      <c r="C42" s="96"/>
      <c r="D42" s="99"/>
      <c r="E42" s="99"/>
      <c r="F42" s="55"/>
      <c r="G42" s="56"/>
      <c r="H42" s="55"/>
      <c r="I42" s="56"/>
      <c r="J42" s="60" t="s">
        <v>73</v>
      </c>
      <c r="K42" s="61"/>
      <c r="L42" s="61"/>
      <c r="M42" s="61"/>
      <c r="N42" s="61"/>
      <c r="O42" s="61"/>
      <c r="P42" s="61"/>
      <c r="Q42" s="61"/>
      <c r="R42" s="61"/>
      <c r="S42" s="62"/>
      <c r="V42" s="30" t="str">
        <f>IF(LEN(J42)&gt;2075,"ATENCIÓN: LONGITUD MAYOR A 2000 CARACTERES
REDUCIR NÚMERO DE CARACTERES DEL COMENTARIO",
IF(AND(D40=0,E40=0),"",IF(U41="NO-NO","INCORPORAR LAS EXPLICACIONES A LAS CAUSAS QUE CONTRIBUYERON AL LOGRO DE LA META COMPROMETIDA EN EL INDICADOR.",
IF(U41="SI-SI","INCORPORAR LAS EXPLICACIONES A LAS CAUSAS  DE LAS VARIACIONES DEL ANÁLISIS DE LA META COMPROMETIDA EN EL INDICADOR Y DE SUS VARIABLES.",
IF(U41="SI-NO","A PESAR DE QUE SE LOGRO EL CUMPLIMIENTO DE LA META COMPROMETIDA DE SUS VARIABLES; 
DEBERÁ INCORPORAR LAS EXPLICACIONES A LAS CAUSAS  DE LAS VARIACIONES DEL ANÁLISIS DE LA META COMPROMETIDA EN EL INDICADOR.",
IF(U41="NO-SI","A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43" spans="1:22" ht="35.25" customHeight="1" x14ac:dyDescent="0.25">
      <c r="A43" s="101"/>
      <c r="B43" s="40" t="s">
        <v>17</v>
      </c>
      <c r="C43" s="64" t="s">
        <v>35</v>
      </c>
      <c r="D43" s="44">
        <v>180</v>
      </c>
      <c r="E43" s="44">
        <v>182</v>
      </c>
      <c r="F43" s="46">
        <f t="shared" ref="F43" si="4">E43-D43</f>
        <v>2</v>
      </c>
      <c r="G43" s="47"/>
      <c r="H43" s="46">
        <f t="shared" ref="H43" si="5">IF(D43=0,0,ROUND(E43/D43*100,1))</f>
        <v>101.1</v>
      </c>
      <c r="I43" s="47"/>
      <c r="J43" s="34" t="s">
        <v>18</v>
      </c>
      <c r="K43" s="35"/>
      <c r="L43" s="35"/>
      <c r="M43" s="35"/>
      <c r="N43" s="35"/>
      <c r="O43" s="35"/>
      <c r="P43" s="35"/>
      <c r="Q43" s="35"/>
      <c r="R43" s="35"/>
      <c r="S43" s="36"/>
    </row>
    <row r="44" spans="1:22" ht="223.5" customHeight="1" x14ac:dyDescent="0.25">
      <c r="A44" s="101"/>
      <c r="B44" s="63"/>
      <c r="C44" s="65"/>
      <c r="D44" s="66"/>
      <c r="E44" s="66"/>
      <c r="F44" s="55"/>
      <c r="G44" s="56"/>
      <c r="H44" s="55"/>
      <c r="I44" s="56"/>
      <c r="J44" s="37" t="s">
        <v>63</v>
      </c>
      <c r="K44" s="38"/>
      <c r="L44" s="38"/>
      <c r="M44" s="38"/>
      <c r="N44" s="38"/>
      <c r="O44" s="38"/>
      <c r="P44" s="38"/>
      <c r="Q44" s="38"/>
      <c r="R44" s="38"/>
      <c r="S44" s="39"/>
      <c r="V44" s="30" t="str">
        <f>IF(LEN(J44)&gt;2075,"ATENCIÓN: LONGITUD MAYOR A 2000 CARACTERES
REDUCIR NÚMERO DE CARACTERES DEL COMENTARIO",
IF(AND(D40=0,E40=0),"",IF(U41="NO-NO","",
IF(U41="SI-SI","ESPECIFICAR LOS RIESGOS PARA LA POBLACIÓN QUE ATIENDE EL PROGRAMA O LA INSTITUCIÓN DERIVADO DE UNA VARIACIÓN META COMPROMETIDA EN EL INDICADOR O DE CUALQUIERA DE SUS VARIABLES.",
IF(U41="SI-NO","A PESAR DE QUE SE LOGRO EL CUMPLIMIENTO DE LA META COMPROMETIDA DE SUS VARIABLES; 
DEBERÁ ESPECIFICAR LOS RIESGOS PARA LA POBLACIÓN QUE ATIENDE EL PROGRAMA O LA INSTITUCIÓN DERIVADO DE UNA VARIACIÓN META COMPROMETIDA EN EL INDICADOR.",
IF(U41="NO-SI","A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45" spans="1:22" ht="36.75" customHeight="1" x14ac:dyDescent="0.25">
      <c r="A45" s="101"/>
      <c r="B45" s="40" t="s">
        <v>19</v>
      </c>
      <c r="C45" s="42" t="s">
        <v>36</v>
      </c>
      <c r="D45" s="44">
        <v>105</v>
      </c>
      <c r="E45" s="44">
        <v>113</v>
      </c>
      <c r="F45" s="46">
        <f>E45-D45</f>
        <v>8</v>
      </c>
      <c r="G45" s="47"/>
      <c r="H45" s="46">
        <f>IF(D45=0,0,ROUND(E45/D45*100,1))</f>
        <v>107.6</v>
      </c>
      <c r="I45" s="47"/>
      <c r="J45" s="34" t="s">
        <v>20</v>
      </c>
      <c r="K45" s="35"/>
      <c r="L45" s="35"/>
      <c r="M45" s="35"/>
      <c r="N45" s="35"/>
      <c r="O45" s="35"/>
      <c r="P45" s="35"/>
      <c r="Q45" s="35"/>
      <c r="R45" s="35"/>
      <c r="S45" s="36"/>
    </row>
    <row r="46" spans="1:22" ht="219" customHeight="1" thickBot="1" x14ac:dyDescent="0.3">
      <c r="A46" s="102"/>
      <c r="B46" s="41"/>
      <c r="C46" s="43"/>
      <c r="D46" s="45"/>
      <c r="E46" s="45"/>
      <c r="F46" s="48"/>
      <c r="G46" s="49"/>
      <c r="H46" s="48"/>
      <c r="I46" s="49"/>
      <c r="J46" s="50" t="s">
        <v>72</v>
      </c>
      <c r="K46" s="51"/>
      <c r="L46" s="51"/>
      <c r="M46" s="51"/>
      <c r="N46" s="51"/>
      <c r="O46" s="51"/>
      <c r="P46" s="51"/>
      <c r="Q46" s="51"/>
      <c r="R46" s="51"/>
      <c r="S46" s="52"/>
      <c r="V46" s="30" t="str">
        <f>IF(LEN(J46)&gt;2075,"ATENCIÓN: LONGITUD MAYOR A 2000 CARACTERES
REDUCIR NÚMERO DE CARACTERES DEL COMENTARIO",
IF(AND(D40=0,E40=0),"",IF(U41="NO-NO","",
IF(U41="SI-SI","REFERIR LAS ACCIONES ESPECÍFICAS A DESARROLLAR POR LA INSTITUCIÓN PARA REGULARIZAR EL CUMPLIMIENTO DE LA META COMPROMETIDA EN EL INDICADOR O DE CUALQUIERA DE SUS VARIABLES.",
IF(U41="SI-NO","A PESAR DE QUE SE LOGRO EL CUMPLIMIENTO DE LA META COMPROMETIDA DE SUS VARIABLES; 
DEBERÁ REFERIR LAS ACCIONES ESPECÍFICAS A DESARROLLAR POR LA INSTITUCIÓN PARA REGULARIZAR EL CUMPLIMIENTO DE LA META COMPROMETIDA EN EL INDICADOR.",
IF(U41="NO-SI","A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47" spans="1:22" ht="342.75" customHeight="1" thickBot="1" x14ac:dyDescent="0.3">
      <c r="A47" s="31" t="s">
        <v>21</v>
      </c>
      <c r="B47" s="32"/>
      <c r="C47" s="32"/>
      <c r="D47" s="32"/>
      <c r="E47" s="32"/>
      <c r="F47" s="32"/>
      <c r="G47" s="32"/>
      <c r="H47" s="32"/>
      <c r="I47" s="32"/>
      <c r="J47" s="32"/>
      <c r="K47" s="32"/>
      <c r="L47" s="32"/>
      <c r="M47" s="32"/>
      <c r="N47" s="32"/>
      <c r="O47" s="32"/>
      <c r="P47" s="32"/>
      <c r="Q47" s="32"/>
      <c r="R47" s="32"/>
      <c r="S47" s="33"/>
    </row>
    <row r="48" spans="1:22" ht="20.25" customHeight="1" thickBot="1" x14ac:dyDescent="0.3">
      <c r="A48" s="13"/>
      <c r="B48" s="14"/>
      <c r="C48" s="15"/>
      <c r="D48" s="16"/>
      <c r="E48" s="16"/>
      <c r="F48" s="17"/>
      <c r="G48" s="17"/>
      <c r="H48" s="17"/>
      <c r="I48" s="17"/>
      <c r="J48" s="18"/>
      <c r="K48" s="18"/>
      <c r="L48" s="18"/>
      <c r="M48" s="18"/>
      <c r="N48" s="18"/>
      <c r="O48" s="18"/>
      <c r="P48" s="18"/>
      <c r="Q48" s="18"/>
      <c r="R48" s="18"/>
      <c r="S48" s="18"/>
    </row>
    <row r="49" spans="1:22" ht="26.25" customHeight="1" x14ac:dyDescent="0.45">
      <c r="A49" s="73" t="s">
        <v>3</v>
      </c>
      <c r="B49" s="76" t="s">
        <v>4</v>
      </c>
      <c r="C49" s="77"/>
      <c r="D49" s="82" t="s">
        <v>5</v>
      </c>
      <c r="E49" s="82"/>
      <c r="F49" s="82" t="s">
        <v>6</v>
      </c>
      <c r="G49" s="82"/>
      <c r="H49" s="82"/>
      <c r="I49" s="82"/>
      <c r="J49" s="83" t="s">
        <v>7</v>
      </c>
      <c r="K49" s="84"/>
      <c r="L49" s="84"/>
      <c r="M49" s="84"/>
      <c r="N49" s="84"/>
      <c r="O49" s="84"/>
      <c r="P49" s="84"/>
      <c r="Q49" s="84"/>
      <c r="R49" s="84"/>
      <c r="S49" s="85"/>
    </row>
    <row r="50" spans="1:22" ht="30" customHeight="1" x14ac:dyDescent="0.45">
      <c r="A50" s="74"/>
      <c r="B50" s="78"/>
      <c r="C50" s="79"/>
      <c r="D50" s="26" t="s">
        <v>8</v>
      </c>
      <c r="E50" s="26" t="s">
        <v>9</v>
      </c>
      <c r="F50" s="92" t="s">
        <v>10</v>
      </c>
      <c r="G50" s="92"/>
      <c r="H50" s="92" t="s">
        <v>11</v>
      </c>
      <c r="I50" s="92"/>
      <c r="J50" s="86"/>
      <c r="K50" s="87"/>
      <c r="L50" s="87"/>
      <c r="M50" s="87"/>
      <c r="N50" s="87"/>
      <c r="O50" s="87"/>
      <c r="P50" s="87"/>
      <c r="Q50" s="87"/>
      <c r="R50" s="87"/>
      <c r="S50" s="88"/>
    </row>
    <row r="51" spans="1:22" ht="26.25" customHeight="1" x14ac:dyDescent="0.25">
      <c r="A51" s="75"/>
      <c r="B51" s="80"/>
      <c r="C51" s="81"/>
      <c r="D51" s="27" t="s">
        <v>12</v>
      </c>
      <c r="E51" s="27" t="s">
        <v>13</v>
      </c>
      <c r="F51" s="93" t="s">
        <v>14</v>
      </c>
      <c r="G51" s="93"/>
      <c r="H51" s="93" t="s">
        <v>15</v>
      </c>
      <c r="I51" s="93"/>
      <c r="J51" s="89"/>
      <c r="K51" s="90"/>
      <c r="L51" s="90"/>
      <c r="M51" s="90"/>
      <c r="N51" s="90"/>
      <c r="O51" s="90"/>
      <c r="P51" s="90"/>
      <c r="Q51" s="90"/>
      <c r="R51" s="90"/>
      <c r="S51" s="91"/>
    </row>
    <row r="52" spans="1:22" ht="36" customHeight="1" x14ac:dyDescent="0.25">
      <c r="A52" s="67">
        <v>7</v>
      </c>
      <c r="B52" s="70" t="s">
        <v>16</v>
      </c>
      <c r="C52" s="94" t="s">
        <v>47</v>
      </c>
      <c r="D52" s="97">
        <f>IF(D57=0,0,ROUND(D55/D57*100,1))</f>
        <v>156.4</v>
      </c>
      <c r="E52" s="97">
        <f>IF(E57=0,0,ROUND(E55/E57*100,1))</f>
        <v>155.19999999999999</v>
      </c>
      <c r="F52" s="46">
        <f>E52-D52</f>
        <v>-1.2000000000000171</v>
      </c>
      <c r="G52" s="47"/>
      <c r="H52" s="46">
        <f>IF(D52=0,0,ROUND(E52/D52*100,1))</f>
        <v>99.2</v>
      </c>
      <c r="I52" s="47"/>
      <c r="J52" s="34" t="s">
        <v>24</v>
      </c>
      <c r="K52" s="35"/>
      <c r="L52" s="35"/>
      <c r="M52" s="35"/>
      <c r="N52" s="35"/>
      <c r="O52" s="35"/>
      <c r="P52" s="35"/>
      <c r="Q52" s="35"/>
      <c r="R52" s="35"/>
      <c r="S52" s="36"/>
    </row>
    <row r="53" spans="1:22" ht="287.25" customHeight="1" x14ac:dyDescent="0.25">
      <c r="A53" s="68"/>
      <c r="B53" s="71"/>
      <c r="C53" s="95"/>
      <c r="D53" s="98"/>
      <c r="E53" s="98"/>
      <c r="F53" s="53"/>
      <c r="G53" s="54"/>
      <c r="H53" s="53"/>
      <c r="I53" s="54"/>
      <c r="J53" s="57" t="str">
        <f>IF(AND(D52=0,E52=0),"","El indicador al final del período de evaluación registró un alcanzado del "&amp;E52&amp;" por ciento del presupuesto complementario obtenido para investigación científica y desarrollo tecnológico para la salud en el año actual"&amp;" (con respecto al Presupuesto federal institucional destinado a investigación en el año actual), en comparación con la meta programada del "&amp;D52&amp;" por ciento, representa un cumplimiento de la meta del "&amp;H52&amp;" por ciento, colocando el indicador en un semáforo de color "&amp;IF(AND(D52=0,H52=0),"",IF(AND(H52&gt;=95,H52&lt;=105,H55&gt;=95,H55&lt;=105,H57&gt;=95,H57&lt;=105),"VERDE:SE LOGRÓ LA META",IF(AND(H52&gt;=95,H52&lt;=105,H55&lt;95),"VERDE:AUNQUE EL INDICADOR ES VERDE, HAY VARIACIÓN EN VARIABLES",IF(AND(H52&gt;=95,H52&lt;=105,H55&gt;105),"VERDE:AUNQUE EL INDICADOR ES VERDE, HAY VARIACIÓN EN VARIABLES",IF(AND(H52&gt;=95,H52&lt;=105,H57&lt;95),"VERDE:AUNQUE EL INDICADOR ES VERDE, HAY VARIACIÓN EN VARIABLES",IF(AND(H52&gt;=95,H52&lt;=105,H57&gt;105),"VERDE:AUNQUE EL INDICADOR ES VERDE, HAY VARIACIÓN EN VARIABLES",IF(OR(AND(H52&gt;=90,H52&lt;95),AND(H52&gt;105,H52&lt;=110)),"AMARILLO",IF(OR(H52&lt;90,H52&gt;110),"ROJO",IF(AND(D52&lt;&gt;0,E52=0),"ROJO","")))))))))&amp;". 
"&amp;IF(AND(D52=0,E52=0),"NO",IF(OR(H52&lt;95,H52&gt;105),"SI","NO"))&amp;" hubo variación en el indicador y "&amp;IF(AND(D55=0,D57=0,H55=0,H57=0),"NO",IF(OR(H55&lt;95,H55&gt;105,H57&lt;95,H57&gt;105),"SI","NO"))&amp;" hubo variación en variables.")</f>
        <v>El indicador al final del período de evaluación registró un alcanzado del 155.2 por ciento del presupuesto complementario obtenido para investigación científica y desarrollo tecnológico para la salud en el año actual (con respecto al Presupuesto federal institucional destinado a investigación en el año actual), en comparación con la meta programada del 156.4 por ciento, representa un cumplimiento de la meta del 99.2 por ciento, colocando el indicador en un semáforo de color VERDE:SE LOGRÓ LA META. 
NO hubo variación en el indicador y NO hubo variación en variables.</v>
      </c>
      <c r="K53" s="58"/>
      <c r="L53" s="58"/>
      <c r="M53" s="58"/>
      <c r="N53" s="58"/>
      <c r="O53" s="58"/>
      <c r="P53" s="58"/>
      <c r="Q53" s="58"/>
      <c r="R53" s="58"/>
      <c r="S53" s="59"/>
      <c r="U53" s="29" t="str">
        <f>IF(AND(D52=0,E52=0),"NO",IF(OR(H52&lt;95,H52&gt;105),"SI","NO"))&amp;"-"&amp;IF(AND(D55=0,D57=0,H55=0,H57=0),"NO",IF(OR(H55&lt;95,H55&gt;105,H57&lt;95,H57&gt;105),"SI","NO"))</f>
        <v>NO-NO</v>
      </c>
      <c r="V53" s="30" t="str">
        <f>IF(AND(D52=0,E52=0),"",IF(AND(D52=0,E52=0),"NO",IF(OR(H52&lt;95,H52&gt;105),"SI","NO"))&amp;" HUBO VARIACIÓN EN EL INDICADOR.
"&amp;IF(AND(D55=0,D57=0,H55=0,H57=0),"NO",IF(OR(H55&lt;95,H55&gt;105,H57&lt;95,H57&gt;105),"SI","NO"))&amp;" HUBO VARIACIÓN EN LAS VARIABLES.")</f>
        <v>NO HUBO VARIACIÓN EN EL INDICADOR.
NO HUBO VARIACIÓN EN LAS VARIABLES.</v>
      </c>
    </row>
    <row r="54" spans="1:22" ht="258" customHeight="1" x14ac:dyDescent="0.25">
      <c r="A54" s="68"/>
      <c r="B54" s="72"/>
      <c r="C54" s="96"/>
      <c r="D54" s="99"/>
      <c r="E54" s="99"/>
      <c r="F54" s="55"/>
      <c r="G54" s="56"/>
      <c r="H54" s="55"/>
      <c r="I54" s="56"/>
      <c r="J54" s="60" t="s">
        <v>66</v>
      </c>
      <c r="K54" s="61"/>
      <c r="L54" s="61"/>
      <c r="M54" s="61"/>
      <c r="N54" s="61"/>
      <c r="O54" s="61"/>
      <c r="P54" s="61"/>
      <c r="Q54" s="61"/>
      <c r="R54" s="61"/>
      <c r="S54" s="62"/>
      <c r="V54" s="30" t="str">
        <f>IF(LEN(J54)&gt;2075,"ATENCIÓN: LONGITUD MAYOR A 2000 CARACTERES
REDUCIR NÚMERO DE CARACTERES DEL COMENTARIO",
IF(AND(D52=0,E52=0),"",IF(U53="NO-NO","INCORPORAR LAS EXPLICACIONES A LAS CAUSAS QUE CONTRIBUYERON AL LOGRO DE LA META COMPROMETIDA EN EL INDICADOR.",
IF(U53="SI-SI","INCORPORAR LAS EXPLICACIONES A LAS CAUSAS  DE LAS VARIACIONES DEL ANÁLISIS DE LA META COMPROMETIDA EN EL INDICADOR Y DE SUS VARIABLES.",
IF(U53="SI-NO","A PESAR DE QUE SE LOGRO EL CUMPLIMIENTO DE LA META COMPROMETIDA DE SUS VARIABLES; 
DEBERÁ INCORPORAR LAS EXPLICACIONES A LAS CAUSAS  DE LAS VARIACIONES DEL ANÁLISIS DE LA META COMPROMETIDA EN EL INDICADOR.",
IF(U53="NO-SI","A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55" spans="1:22" ht="48" customHeight="1" x14ac:dyDescent="0.25">
      <c r="A55" s="68"/>
      <c r="B55" s="40" t="s">
        <v>17</v>
      </c>
      <c r="C55" s="64" t="s">
        <v>48</v>
      </c>
      <c r="D55" s="44">
        <v>13293</v>
      </c>
      <c r="E55" s="44">
        <v>12731</v>
      </c>
      <c r="F55" s="46">
        <f>E55-D55</f>
        <v>-562</v>
      </c>
      <c r="G55" s="47"/>
      <c r="H55" s="46">
        <f t="shared" ref="H55" si="6">IF(D55=0,0,ROUND(E55/D55*100,1))</f>
        <v>95.8</v>
      </c>
      <c r="I55" s="47"/>
      <c r="J55" s="34" t="s">
        <v>18</v>
      </c>
      <c r="K55" s="35"/>
      <c r="L55" s="35"/>
      <c r="M55" s="35"/>
      <c r="N55" s="35"/>
      <c r="O55" s="35"/>
      <c r="P55" s="35"/>
      <c r="Q55" s="35"/>
      <c r="R55" s="35"/>
      <c r="S55" s="36"/>
    </row>
    <row r="56" spans="1:22" ht="187.5" customHeight="1" x14ac:dyDescent="0.25">
      <c r="A56" s="68"/>
      <c r="B56" s="63"/>
      <c r="C56" s="65"/>
      <c r="D56" s="66"/>
      <c r="E56" s="66"/>
      <c r="F56" s="55"/>
      <c r="G56" s="56"/>
      <c r="H56" s="55"/>
      <c r="I56" s="56"/>
      <c r="J56" s="37" t="s">
        <v>63</v>
      </c>
      <c r="K56" s="38"/>
      <c r="L56" s="38"/>
      <c r="M56" s="38"/>
      <c r="N56" s="38"/>
      <c r="O56" s="38"/>
      <c r="P56" s="38"/>
      <c r="Q56" s="38"/>
      <c r="R56" s="38"/>
      <c r="S56" s="39"/>
      <c r="V56" s="30" t="str">
        <f>IF(LEN(J56)&gt;2075,"ATENCIÓN: LONGITUD MAYOR A 2000 CARACTERES
REDUCIR NÚMERO DE CARACTERES DEL COMENTARIO",
IF(AND(D52=0,E52=0),"",IF(U53="NO-NO","",
IF(U53="SI-SI","ESPECIFICAR LOS RIESGOS PARA LA POBLACIÓN QUE ATIENDE EL PROGRAMA O LA INSTITUCIÓN DERIVADO DE UNA VARIACIÓN META COMPROMETIDA EN EL INDICADOR O DE CUALQUIERA DE SUS VARIABLES.",
IF(U53="SI-NO","A PESAR DE QUE SE LOGRO EL CUMPLIMIENTO DE LA META COMPROMETIDA DE SUS VARIABLES; 
DEBERÁ ESPECIFICAR LOS RIESGOS PARA LA POBLACIÓN QUE ATIENDE EL PROGRAMA O LA INSTITUCIÓN DERIVADO DE UNA VARIACIÓN META COMPROMETIDA EN EL INDICADOR.",
IF(U53="NO-SI","A PESAR DE QUE SE LOGRO EL CUMPLIMIENTO DE LA META COMPROMETIDA DEL INDICADOR; 
DEBERÁ ESPECIFICAR LOS RIESGOS PARA LA POBLACIÓN QUE ATIENDE EL PROGRAMA O LA INSTITUCIÓN DERIVADO DE UNA VARIACIÓN META COMPROMETIDA DE SUS VARIABLES.",""))))))</f>
        <v/>
      </c>
    </row>
    <row r="57" spans="1:22" ht="42.75" customHeight="1" x14ac:dyDescent="0.25">
      <c r="A57" s="68"/>
      <c r="B57" s="40" t="s">
        <v>19</v>
      </c>
      <c r="C57" s="42" t="s">
        <v>49</v>
      </c>
      <c r="D57" s="44">
        <v>8502</v>
      </c>
      <c r="E57" s="44">
        <v>8203</v>
      </c>
      <c r="F57" s="46">
        <f>E57-D57</f>
        <v>-299</v>
      </c>
      <c r="G57" s="47"/>
      <c r="H57" s="46">
        <f>IF(D57=0,0,ROUND(E57/D57*100,1))</f>
        <v>96.5</v>
      </c>
      <c r="I57" s="47"/>
      <c r="J57" s="34" t="s">
        <v>20</v>
      </c>
      <c r="K57" s="35"/>
      <c r="L57" s="35"/>
      <c r="M57" s="35"/>
      <c r="N57" s="35"/>
      <c r="O57" s="35"/>
      <c r="P57" s="35"/>
      <c r="Q57" s="35"/>
      <c r="R57" s="35"/>
      <c r="S57" s="36"/>
    </row>
    <row r="58" spans="1:22" ht="207" customHeight="1" thickBot="1" x14ac:dyDescent="0.3">
      <c r="A58" s="69"/>
      <c r="B58" s="41"/>
      <c r="C58" s="43"/>
      <c r="D58" s="66"/>
      <c r="E58" s="66"/>
      <c r="F58" s="48"/>
      <c r="G58" s="49"/>
      <c r="H58" s="48"/>
      <c r="I58" s="49"/>
      <c r="J58" s="50" t="s">
        <v>64</v>
      </c>
      <c r="K58" s="51"/>
      <c r="L58" s="51"/>
      <c r="M58" s="51"/>
      <c r="N58" s="51"/>
      <c r="O58" s="51"/>
      <c r="P58" s="51"/>
      <c r="Q58" s="51"/>
      <c r="R58" s="51"/>
      <c r="S58" s="52"/>
      <c r="V58" s="30" t="str">
        <f>IF(LEN(J58)&gt;2075,"ATENCIÓN: LONGITUD MAYOR A 2000 CARACTERES
REDUCIR NÚMERO DE CARACTERES DEL COMENTARIO",
IF(AND(D52=0,E52=0),"",IF(U53="NO-NO","",
IF(U53="SI-SI","REFERIR LAS ACCIONES ESPECÍFICAS A DESARROLLAR POR LA INSTITUCIÓN PARA REGULARIZAR EL CUMPLIMIENTO DE LA META COMPROMETIDA EN EL INDICADOR O DE CUALQUIERA DE SUS VARIABLES.",
IF(U53="SI-NO","A PESAR DE QUE SE LOGRO EL CUMPLIMIENTO DE LA META COMPROMETIDA DE SUS VARIABLES; 
DEBERÁ REFERIR LAS ACCIONES ESPECÍFICAS A DESARROLLAR POR LA INSTITUCIÓN PARA REGULARIZAR EL CUMPLIMIENTO DE LA META COMPROMETIDA EN EL INDICADOR.",
IF(U53="NO-SI","A PESAR DE QUE SE LOGRO EL CUMPLIMIENTO DE LA META COMPROMETIDA DEL INDICADOR; 
DEBERÁ REFERIR LAS ACCIONES ESPECÍFICAS A DESARROLLAR POR LA INSTITUCIÓN PARA REGULARIZAR EL CUMPLIMIENTO DE LA META COMPROMETIDA DE SUS VARIABLES.",""))))))</f>
        <v/>
      </c>
    </row>
    <row r="59" spans="1:22" ht="342.75" customHeight="1" thickBot="1" x14ac:dyDescent="0.3">
      <c r="A59" s="31" t="s">
        <v>21</v>
      </c>
      <c r="B59" s="32"/>
      <c r="C59" s="32"/>
      <c r="D59" s="32"/>
      <c r="E59" s="32"/>
      <c r="F59" s="32"/>
      <c r="G59" s="32"/>
      <c r="H59" s="32"/>
      <c r="I59" s="32"/>
      <c r="J59" s="32"/>
      <c r="K59" s="32"/>
      <c r="L59" s="32"/>
      <c r="M59" s="32"/>
      <c r="N59" s="32"/>
      <c r="O59" s="32"/>
      <c r="P59" s="32"/>
      <c r="Q59" s="32"/>
      <c r="R59" s="32"/>
      <c r="S59" s="33"/>
    </row>
    <row r="60" spans="1:22" ht="20.25" customHeight="1" thickBot="1" x14ac:dyDescent="0.3">
      <c r="A60" s="13"/>
      <c r="B60" s="14"/>
      <c r="C60" s="15"/>
      <c r="D60" s="16"/>
      <c r="E60" s="16"/>
      <c r="F60" s="17"/>
      <c r="G60" s="17"/>
      <c r="H60" s="17"/>
      <c r="I60" s="17"/>
      <c r="J60" s="18"/>
      <c r="K60" s="18"/>
      <c r="L60" s="18"/>
      <c r="M60" s="18"/>
      <c r="N60" s="18"/>
      <c r="O60" s="18"/>
      <c r="P60" s="18"/>
      <c r="Q60" s="18"/>
      <c r="R60" s="18"/>
      <c r="S60" s="18"/>
    </row>
    <row r="61" spans="1:22" ht="26.25" customHeight="1" x14ac:dyDescent="0.45">
      <c r="A61" s="73" t="s">
        <v>3</v>
      </c>
      <c r="B61" s="76" t="s">
        <v>4</v>
      </c>
      <c r="C61" s="77"/>
      <c r="D61" s="82" t="s">
        <v>5</v>
      </c>
      <c r="E61" s="82"/>
      <c r="F61" s="82" t="s">
        <v>6</v>
      </c>
      <c r="G61" s="82"/>
      <c r="H61" s="82"/>
      <c r="I61" s="82"/>
      <c r="J61" s="83" t="s">
        <v>7</v>
      </c>
      <c r="K61" s="84"/>
      <c r="L61" s="84"/>
      <c r="M61" s="84"/>
      <c r="N61" s="84"/>
      <c r="O61" s="84"/>
      <c r="P61" s="84"/>
      <c r="Q61" s="84"/>
      <c r="R61" s="84"/>
      <c r="S61" s="85"/>
    </row>
    <row r="62" spans="1:22" ht="30" customHeight="1" x14ac:dyDescent="0.45">
      <c r="A62" s="74"/>
      <c r="B62" s="78"/>
      <c r="C62" s="79"/>
      <c r="D62" s="26" t="s">
        <v>8</v>
      </c>
      <c r="E62" s="26" t="s">
        <v>9</v>
      </c>
      <c r="F62" s="92" t="s">
        <v>10</v>
      </c>
      <c r="G62" s="92"/>
      <c r="H62" s="92" t="s">
        <v>11</v>
      </c>
      <c r="I62" s="92"/>
      <c r="J62" s="86"/>
      <c r="K62" s="87"/>
      <c r="L62" s="87"/>
      <c r="M62" s="87"/>
      <c r="N62" s="87"/>
      <c r="O62" s="87"/>
      <c r="P62" s="87"/>
      <c r="Q62" s="87"/>
      <c r="R62" s="87"/>
      <c r="S62" s="88"/>
    </row>
    <row r="63" spans="1:22" ht="26.25" customHeight="1" x14ac:dyDescent="0.25">
      <c r="A63" s="75"/>
      <c r="B63" s="80"/>
      <c r="C63" s="81"/>
      <c r="D63" s="27" t="s">
        <v>12</v>
      </c>
      <c r="E63" s="27" t="s">
        <v>13</v>
      </c>
      <c r="F63" s="93" t="s">
        <v>14</v>
      </c>
      <c r="G63" s="93"/>
      <c r="H63" s="93" t="s">
        <v>15</v>
      </c>
      <c r="I63" s="93"/>
      <c r="J63" s="89"/>
      <c r="K63" s="90"/>
      <c r="L63" s="90"/>
      <c r="M63" s="90"/>
      <c r="N63" s="90"/>
      <c r="O63" s="90"/>
      <c r="P63" s="90"/>
      <c r="Q63" s="90"/>
      <c r="R63" s="90"/>
      <c r="S63" s="91"/>
    </row>
    <row r="64" spans="1:22" ht="36" customHeight="1" x14ac:dyDescent="0.25">
      <c r="A64" s="67">
        <v>9</v>
      </c>
      <c r="B64" s="70" t="s">
        <v>16</v>
      </c>
      <c r="C64" s="94" t="s">
        <v>50</v>
      </c>
      <c r="D64" s="97">
        <f>IF(D69=0,0,ROUND(D67/D69*100,1))</f>
        <v>2.4</v>
      </c>
      <c r="E64" s="97">
        <f>IF(E69=0,0,ROUND(E67/E69*100,1))</f>
        <v>1.8</v>
      </c>
      <c r="F64" s="46">
        <f>E64-D64</f>
        <v>-0.59999999999999987</v>
      </c>
      <c r="G64" s="47"/>
      <c r="H64" s="46">
        <f>IF(D64=0,0,ROUND(E64/D64*100,1))</f>
        <v>75</v>
      </c>
      <c r="I64" s="47"/>
      <c r="J64" s="34" t="s">
        <v>24</v>
      </c>
      <c r="K64" s="35"/>
      <c r="L64" s="35"/>
      <c r="M64" s="35"/>
      <c r="N64" s="35"/>
      <c r="O64" s="35"/>
      <c r="P64" s="35"/>
      <c r="Q64" s="35"/>
      <c r="R64" s="35"/>
      <c r="S64" s="36"/>
    </row>
    <row r="65" spans="1:22" ht="315.75" customHeight="1" x14ac:dyDescent="0.25">
      <c r="A65" s="68"/>
      <c r="B65" s="71"/>
      <c r="C65" s="95"/>
      <c r="D65" s="98"/>
      <c r="E65" s="98"/>
      <c r="F65" s="53"/>
      <c r="G65" s="54"/>
      <c r="H65" s="53"/>
      <c r="I65" s="54"/>
      <c r="J65" s="57" t="str">
        <f>IF(AND(D64=0,E64=0),"","El indicador al final del período de evaluación registró un alcanzado del "&amp;E64&amp;" por ciento del presupuesto federal institucional destinado a investigación científica y desarrollo tecnológico para la salud en el año actual"&amp;" (con respecto al Presupuesto federal total institucional en el año actual), en comparación con la meta programada del "&amp;D64&amp;" por ciento, representa un cumplimiento de la meta del "&amp;H64&amp;" por ciento, colocando el indicador en un semáforo de color "&amp;IF(AND(D64=0,H64=0),"",IF(AND(H64&gt;=95,H64&lt;=105,H67&gt;=95,H67&lt;=105,H69&gt;=95,H69&lt;=105),"VERDE:SE LOGRÓ LA META",IF(AND(H64&gt;=95,H64&lt;=105,H67&lt;95),"VERDE:AUNQUE EL INDICADOR ES VERDE, HAY VARIACIÓN EN VARIABLES",IF(AND(H64&gt;=95,H64&lt;=105,H67&gt;105),"VERDE:AUNQUE EL INDICADOR ES VERDE, HAY VARIACIÓN EN VARIABLES",IF(AND(H64&gt;=95,H64&lt;=105,H69&lt;95),"VERDE:AUNQUE EL INDICADOR ES VERDE, HAY VARIACIÓN EN VARIABLES",IF(AND(H64&gt;=95,H64&lt;=105,H69&gt;105),"VERDE:AUNQUE EL INDICADOR ES VERDE, HAY VARIACIÓN EN VARIABLES",IF(OR(AND(H64&gt;=90,H64&lt;95),AND(H64&gt;105,H64&lt;=110)),"AMARILLO",IF(OR(H64&lt;90,H64&gt;110),"ROJO",IF(AND(D64&lt;&gt;0,E64=0),"ROJO","")))))))))&amp;". 
"&amp;IF(AND(D64=0,E64=0),"NO",IF(OR(H64&lt;95,H64&gt;105),"SI","NO"))&amp;" hubo variación en el indicador y "&amp;IF(AND(D67=0,D69=0,H67=0,H69=0),"NO",IF(OR(H67&lt;95,H67&gt;105,H69&lt;95,H69&gt;105),"SI","NO"))&amp;" hubo variación en variables.")</f>
        <v>El indicador al final del período de evaluación registró un alcanzado del 1.8 por ciento del presupuesto federal institucional destinado a investigación científica y desarrollo tecnológico para la salud en el año actual (con respecto al Presupuesto federal total institucional en el año actual), en comparación con la meta programada del 2.4 por ciento, representa un cumplimiento de la meta del 75 por ciento, colocando el indicador en un semáforo de color ROJO. 
SI hubo variación en el indicador y SI hubo variación en variables.</v>
      </c>
      <c r="K65" s="58"/>
      <c r="L65" s="58"/>
      <c r="M65" s="58"/>
      <c r="N65" s="58"/>
      <c r="O65" s="58"/>
      <c r="P65" s="58"/>
      <c r="Q65" s="58"/>
      <c r="R65" s="58"/>
      <c r="S65" s="59"/>
      <c r="U65" s="29" t="str">
        <f>IF(AND(D64=0,E64=0),"NO",IF(OR(H64&lt;95,H64&gt;105),"SI","NO"))&amp;"-"&amp;IF(AND(D67=0,D69=0,H67=0,H69=0),"NO",IF(OR(H67&lt;95,H67&gt;105,H69&lt;95,H69&gt;105),"SI","NO"))</f>
        <v>SI-SI</v>
      </c>
      <c r="V65" s="30" t="str">
        <f>IF(AND(D64=0,E64=0),"",IF(AND(D64=0,E64=0),"NO",IF(OR(H64&lt;95,H64&gt;105),"SI","NO"))&amp;" HUBO VARIACIÓN EN EL INDICADOR.
"&amp;IF(AND(D67=0,D69=0,H67=0,H69=0),"NO",IF(OR(H67&lt;95,H67&gt;105,H69&lt;95,H69&gt;105),"SI","NO"))&amp;" HUBO VARIACIÓN EN LAS VARIABLES.")</f>
        <v>SI HUBO VARIACIÓN EN EL INDICADOR.
SI HUBO VARIACIÓN EN LAS VARIABLES.</v>
      </c>
    </row>
    <row r="66" spans="1:22" ht="258" customHeight="1" x14ac:dyDescent="0.25">
      <c r="A66" s="68"/>
      <c r="B66" s="72"/>
      <c r="C66" s="96"/>
      <c r="D66" s="99"/>
      <c r="E66" s="99"/>
      <c r="F66" s="55"/>
      <c r="G66" s="56"/>
      <c r="H66" s="55"/>
      <c r="I66" s="56"/>
      <c r="J66" s="60" t="s">
        <v>58</v>
      </c>
      <c r="K66" s="61"/>
      <c r="L66" s="61"/>
      <c r="M66" s="61"/>
      <c r="N66" s="61"/>
      <c r="O66" s="61"/>
      <c r="P66" s="61"/>
      <c r="Q66" s="61"/>
      <c r="R66" s="61"/>
      <c r="S66" s="62"/>
      <c r="V66" s="30" t="str">
        <f>IF(LEN(J66)&gt;2075,"ATENCIÓN: LONGITUD MAYOR A 2000 CARACTERES
REDUCIR NÚMERO DE CARACTERES DEL COMENTARIO",
IF(AND(D64=0,E64=0),"",IF(U65="NO-NO","INCORPORAR LAS EXPLICACIONES A LAS CAUSAS QUE CONTRIBUYERON AL LOGRO DE LA META COMPROMETIDA EN EL INDICADOR.",
IF(U65="SI-SI","INCORPORAR LAS EXPLICACIONES A LAS CAUSAS  DE LAS VARIACIONES DEL ANÁLISIS DE LA META COMPROMETIDA EN EL INDICADOR Y DE SUS VARIABLES.",
IF(U65="SI-NO","A PESAR DE QUE SE LOGRO EL CUMPLIMIENTO DE LA META COMPROMETIDA DE SUS VARIABLES; 
DEBERÁ INCORPORAR LAS EXPLICACIONES A LAS CAUSAS  DE LAS VARIACIONES DEL ANÁLISIS DE LA META COMPROMETIDA EN EL INDICADOR.",
IF(U65="NO-SI","A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67" spans="1:22" ht="48" customHeight="1" x14ac:dyDescent="0.25">
      <c r="A67" s="68"/>
      <c r="B67" s="40" t="s">
        <v>17</v>
      </c>
      <c r="C67" s="64" t="s">
        <v>51</v>
      </c>
      <c r="D67" s="44">
        <v>8502</v>
      </c>
      <c r="E67" s="44">
        <v>8203</v>
      </c>
      <c r="F67" s="46">
        <f t="shared" ref="F67" si="7">E67-D67</f>
        <v>-299</v>
      </c>
      <c r="G67" s="47"/>
      <c r="H67" s="46">
        <f t="shared" ref="H67" si="8">IF(D67=0,0,ROUND(E67/D67*100,1))</f>
        <v>96.5</v>
      </c>
      <c r="I67" s="47"/>
      <c r="J67" s="34" t="s">
        <v>18</v>
      </c>
      <c r="K67" s="35"/>
      <c r="L67" s="35"/>
      <c r="M67" s="35"/>
      <c r="N67" s="35"/>
      <c r="O67" s="35"/>
      <c r="P67" s="35"/>
      <c r="Q67" s="35"/>
      <c r="R67" s="35"/>
      <c r="S67" s="36"/>
    </row>
    <row r="68" spans="1:22" ht="187.5" customHeight="1" x14ac:dyDescent="0.25">
      <c r="A68" s="68"/>
      <c r="B68" s="63"/>
      <c r="C68" s="65"/>
      <c r="D68" s="66"/>
      <c r="E68" s="66"/>
      <c r="F68" s="55"/>
      <c r="G68" s="56"/>
      <c r="H68" s="55"/>
      <c r="I68" s="56"/>
      <c r="J68" s="37" t="s">
        <v>59</v>
      </c>
      <c r="K68" s="38"/>
      <c r="L68" s="38"/>
      <c r="M68" s="38"/>
      <c r="N68" s="38"/>
      <c r="O68" s="38"/>
      <c r="P68" s="38"/>
      <c r="Q68" s="38"/>
      <c r="R68" s="38"/>
      <c r="S68" s="39"/>
      <c r="V68" s="30" t="str">
        <f>IF(LEN(J68)&gt;2075,"ATENCIÓN: LONGITUD MAYOR A 2000 CARACTERES
REDUCIR NÚMERO DE CARACTERES DEL COMENTARIO",
IF(AND(D64=0,E64=0),"",IF(U65="NO-NO","",
IF(U65="SI-SI","ESPECIFICAR LOS RIESGOS PARA LA POBLACIÓN QUE ATIENDE EL PROGRAMA O LA INSTITUCIÓN DERIVADO DE UNA VARIACIÓN META COMPROMETIDA EN EL INDICADOR O DE CUALQUIERA DE SUS VARIABLES.",
IF(U65="SI-NO","A PESAR DE QUE SE LOGRO EL CUMPLIMIENTO DE LA META COMPROMETIDA DE SUS VARIABLES; 
DEBERÁ ESPECIFICAR LOS RIESGOS PARA LA POBLACIÓN QUE ATIENDE EL PROGRAMA O LA INSTITUCIÓN DERIVADO DE UNA VARIACIÓN META COMPROMETIDA EN EL INDICADOR.",
IF(U65="NO-SI","A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69" spans="1:22" ht="42.75" customHeight="1" x14ac:dyDescent="0.25">
      <c r="A69" s="68"/>
      <c r="B69" s="40" t="s">
        <v>19</v>
      </c>
      <c r="C69" s="42" t="s">
        <v>52</v>
      </c>
      <c r="D69" s="44">
        <v>347565</v>
      </c>
      <c r="E69" s="44">
        <v>443631</v>
      </c>
      <c r="F69" s="46">
        <f>E69-D69</f>
        <v>96066</v>
      </c>
      <c r="G69" s="47"/>
      <c r="H69" s="46">
        <f>IF(D69=0,0,ROUND(E69/D69*100,1))</f>
        <v>127.6</v>
      </c>
      <c r="I69" s="47"/>
      <c r="J69" s="34" t="s">
        <v>20</v>
      </c>
      <c r="K69" s="35"/>
      <c r="L69" s="35"/>
      <c r="M69" s="35"/>
      <c r="N69" s="35"/>
      <c r="O69" s="35"/>
      <c r="P69" s="35"/>
      <c r="Q69" s="35"/>
      <c r="R69" s="35"/>
      <c r="S69" s="36"/>
    </row>
    <row r="70" spans="1:22" ht="207" customHeight="1" thickBot="1" x14ac:dyDescent="0.3">
      <c r="A70" s="69"/>
      <c r="B70" s="41"/>
      <c r="C70" s="43"/>
      <c r="D70" s="45"/>
      <c r="E70" s="45"/>
      <c r="F70" s="48"/>
      <c r="G70" s="49"/>
      <c r="H70" s="48"/>
      <c r="I70" s="49"/>
      <c r="J70" s="50" t="s">
        <v>60</v>
      </c>
      <c r="K70" s="51"/>
      <c r="L70" s="51"/>
      <c r="M70" s="51"/>
      <c r="N70" s="51"/>
      <c r="O70" s="51"/>
      <c r="P70" s="51"/>
      <c r="Q70" s="51"/>
      <c r="R70" s="51"/>
      <c r="S70" s="52"/>
      <c r="V70" s="30" t="str">
        <f>IF(LEN(J70)&gt;2075,"ATENCIÓN: LONGITUD MAYOR A 2000 CARACTERES
REDUCIR NÚMERO DE CARACTERES DEL COMENTARIO",
IF(AND(D64=0,E64=0),"",IF(U65="NO-NO","",
IF(U65="SI-SI","REFERIR LAS ACCIONES ESPECÍFICAS A DESARROLLAR POR LA INSTITUCIÓN PARA REGULARIZAR EL CUMPLIMIENTO DE LA META COMPROMETIDA EN EL INDICADOR O DE CUALQUIERA DE SUS VARIABLES.",
IF(U65="SI-NO","A PESAR DE QUE SE LOGRO EL CUMPLIMIENTO DE LA META COMPROMETIDA DE SUS VARIABLES; 
DEBERÁ REFERIR LAS ACCIONES ESPECÍFICAS A DESARROLLAR POR LA INSTITUCIÓN PARA REGULARIZAR EL CUMPLIMIENTO DE LA META COMPROMETIDA EN EL INDICADOR.",
IF(U65="NO-SI","A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71" spans="1:22" ht="342.75" customHeight="1" thickBot="1" x14ac:dyDescent="0.3">
      <c r="A71" s="31" t="s">
        <v>21</v>
      </c>
      <c r="B71" s="32"/>
      <c r="C71" s="32"/>
      <c r="D71" s="32"/>
      <c r="E71" s="32"/>
      <c r="F71" s="32"/>
      <c r="G71" s="32"/>
      <c r="H71" s="32"/>
      <c r="I71" s="32"/>
      <c r="J71" s="32"/>
      <c r="K71" s="32"/>
      <c r="L71" s="32"/>
      <c r="M71" s="32"/>
      <c r="N71" s="32"/>
      <c r="O71" s="32"/>
      <c r="P71" s="32"/>
      <c r="Q71" s="32"/>
      <c r="R71" s="32"/>
      <c r="S71" s="33"/>
    </row>
    <row r="72" spans="1:22" ht="20.25" customHeight="1" thickBot="1" x14ac:dyDescent="0.3">
      <c r="A72" s="13"/>
      <c r="B72" s="14"/>
      <c r="C72" s="15"/>
      <c r="D72" s="16"/>
      <c r="E72" s="16"/>
      <c r="F72" s="17"/>
      <c r="G72" s="17"/>
      <c r="H72" s="17"/>
      <c r="I72" s="17"/>
      <c r="J72" s="18"/>
      <c r="K72" s="18"/>
      <c r="L72" s="18"/>
      <c r="M72" s="18"/>
      <c r="N72" s="18"/>
      <c r="O72" s="18"/>
      <c r="P72" s="18"/>
      <c r="Q72" s="18"/>
      <c r="R72" s="18"/>
      <c r="S72" s="18"/>
    </row>
    <row r="73" spans="1:22" ht="26.25" customHeight="1" x14ac:dyDescent="0.45">
      <c r="A73" s="73" t="s">
        <v>3</v>
      </c>
      <c r="B73" s="76" t="s">
        <v>4</v>
      </c>
      <c r="C73" s="77"/>
      <c r="D73" s="82" t="s">
        <v>5</v>
      </c>
      <c r="E73" s="82"/>
      <c r="F73" s="82" t="s">
        <v>6</v>
      </c>
      <c r="G73" s="82"/>
      <c r="H73" s="82"/>
      <c r="I73" s="82"/>
      <c r="J73" s="83" t="s">
        <v>7</v>
      </c>
      <c r="K73" s="84"/>
      <c r="L73" s="84"/>
      <c r="M73" s="84"/>
      <c r="N73" s="84"/>
      <c r="O73" s="84"/>
      <c r="P73" s="84"/>
      <c r="Q73" s="84"/>
      <c r="R73" s="84"/>
      <c r="S73" s="85"/>
    </row>
    <row r="74" spans="1:22" ht="30" customHeight="1" x14ac:dyDescent="0.45">
      <c r="A74" s="74"/>
      <c r="B74" s="78"/>
      <c r="C74" s="79"/>
      <c r="D74" s="26" t="s">
        <v>8</v>
      </c>
      <c r="E74" s="26" t="s">
        <v>9</v>
      </c>
      <c r="F74" s="92" t="s">
        <v>10</v>
      </c>
      <c r="G74" s="92"/>
      <c r="H74" s="92" t="s">
        <v>11</v>
      </c>
      <c r="I74" s="92"/>
      <c r="J74" s="86"/>
      <c r="K74" s="87"/>
      <c r="L74" s="87"/>
      <c r="M74" s="87"/>
      <c r="N74" s="87"/>
      <c r="O74" s="87"/>
      <c r="P74" s="87"/>
      <c r="Q74" s="87"/>
      <c r="R74" s="87"/>
      <c r="S74" s="88"/>
    </row>
    <row r="75" spans="1:22" ht="26.25" customHeight="1" x14ac:dyDescent="0.25">
      <c r="A75" s="75"/>
      <c r="B75" s="80"/>
      <c r="C75" s="81"/>
      <c r="D75" s="27" t="s">
        <v>12</v>
      </c>
      <c r="E75" s="27" t="s">
        <v>13</v>
      </c>
      <c r="F75" s="93" t="s">
        <v>14</v>
      </c>
      <c r="G75" s="93"/>
      <c r="H75" s="93" t="s">
        <v>15</v>
      </c>
      <c r="I75" s="93"/>
      <c r="J75" s="89"/>
      <c r="K75" s="90"/>
      <c r="L75" s="90"/>
      <c r="M75" s="90"/>
      <c r="N75" s="90"/>
      <c r="O75" s="90"/>
      <c r="P75" s="90"/>
      <c r="Q75" s="90"/>
      <c r="R75" s="90"/>
      <c r="S75" s="91"/>
    </row>
    <row r="76" spans="1:22" ht="37.5" customHeight="1" x14ac:dyDescent="0.25">
      <c r="A76" s="100">
        <v>11</v>
      </c>
      <c r="B76" s="70" t="s">
        <v>16</v>
      </c>
      <c r="C76" s="94" t="s">
        <v>37</v>
      </c>
      <c r="D76" s="97">
        <f>IF(D81=0,0,ROUND(D79/D81*100,1))</f>
        <v>95.1</v>
      </c>
      <c r="E76" s="97">
        <f>IF(E81=0,0,ROUND(E79/E81*100,1))</f>
        <v>93.8</v>
      </c>
      <c r="F76" s="46">
        <f>E76-D76</f>
        <v>-1.2999999999999972</v>
      </c>
      <c r="G76" s="47"/>
      <c r="H76" s="46">
        <f>IF(D76=0,0,ROUND(E76/D76*100,1))</f>
        <v>98.6</v>
      </c>
      <c r="I76" s="47"/>
      <c r="J76" s="34" t="s">
        <v>24</v>
      </c>
      <c r="K76" s="35"/>
      <c r="L76" s="35"/>
      <c r="M76" s="35"/>
      <c r="N76" s="35"/>
      <c r="O76" s="35"/>
      <c r="P76" s="35"/>
      <c r="Q76" s="35"/>
      <c r="R76" s="35"/>
      <c r="S76" s="36"/>
    </row>
    <row r="77" spans="1:22" ht="224.25" customHeight="1" x14ac:dyDescent="0.25">
      <c r="A77" s="101"/>
      <c r="B77" s="71"/>
      <c r="C77" s="95"/>
      <c r="D77" s="98"/>
      <c r="E77" s="98"/>
      <c r="F77" s="53"/>
      <c r="G77" s="54"/>
      <c r="H77" s="53"/>
      <c r="I77" s="54"/>
      <c r="J77" s="57" t="str">
        <f>IF(AND(D76=0,E76=0),"","El indicador al final del período de evaluación registró un alcanzado del "&amp;E76&amp;" por ciento de ocupación de plazas de investigador en el año actual, en comparación con la meta programada del "&amp;D76&amp;" por ciento, representa un cumplimiento de la meta del "&amp;H76&amp;" por ciento, colocando el indicador en un semáforo de color "&amp;IF(AND(D76=0,H76=0),"",IF(AND(H76&gt;=95,H76&lt;=105,H79&gt;=95,H79&lt;=105,H81&gt;=95,H81&lt;=105),"VERDE:SE LOGRÓ LA META",IF(AND(H76&gt;=95,H76&lt;=105,H79&lt;95),"VERDE:AUNQUE EL INDICADOR ES VERDE, HAY VARIACIÓN EN VARIABLES",IF(AND(H76&gt;=95,H76&lt;=105,H79&gt;105),"VERDE:AUNQUE EL INDICADOR ES VERDE, HAY VARIACIÓN EN VARIABLES",IF(AND(H76&gt;=95,H76&lt;=105,H81&lt;95),"VERDE:AUNQUE EL INDICADOR ES VERDE, HAY VARIACIÓN EN VARIABLES",IF(AND(H76&gt;=95,H76&lt;=105,H81&gt;105),"VERDE:AUNQUE EL INDICADOR ES VERDE, HAY VARIACIÓN EN VARIABLES",IF(OR(AND(H76&gt;=90,H76&lt;95),AND(H76&gt;105,H76&lt;=110)),"AMARILLO",IF(OR(H76&lt;90,H76&gt;110),"ROJO",IF(AND(D76&lt;&gt;0,E76=0),"ROJO","")))))))))&amp;". 
"&amp;IF(AND(D76=0,E76=0),"NO",IF(OR(H76&lt;95,H76&gt;105),"SI","NO"))&amp;" hubo variación en el indicador y "&amp;IF(AND(D79=0,D81=0,H79=0,H81=0),"NO",IF(OR(H79&lt;95,H79&gt;105,H81&lt;95,H81&gt;105),"SI","NO"))&amp;" hubo variación en variables.")</f>
        <v>El indicador al final del período de evaluación registró un alcanzado del 93.8 por ciento de ocupación de plazas de investigador en el año actual, en comparación con la meta programada del 95.1 por ciento, representa un cumplimiento de la meta del 98.6 por ciento, colocando el indicador en un semáforo de color VERDE:SE LOGRÓ LA META. 
NO hubo variación en el indicador y NO hubo variación en variables.</v>
      </c>
      <c r="K77" s="58"/>
      <c r="L77" s="58"/>
      <c r="M77" s="58"/>
      <c r="N77" s="58"/>
      <c r="O77" s="58"/>
      <c r="P77" s="58"/>
      <c r="Q77" s="58"/>
      <c r="R77" s="58"/>
      <c r="S77" s="59"/>
      <c r="U77" s="29" t="str">
        <f>IF(AND(D76=0,E76=0),"NO",IF(OR(H76&lt;95,H76&gt;105),"SI","NO"))&amp;"-"&amp;IF(AND(D79=0,D81=0,H79=0,H81=0),"NO",IF(OR(H79&lt;95,H79&gt;105,H81&lt;95,H81&gt;105),"SI","NO"))</f>
        <v>NO-NO</v>
      </c>
      <c r="V77" s="30" t="str">
        <f>IF(AND(D76=0,E76=0),"",IF(AND(D76=0,E76=0),"NO",IF(OR(H76&lt;95,H76&gt;105),"SI","NO"))&amp;" HUBO VARIACIÓN EN EL INDICADOR.
"&amp;IF(AND(D79=0,D81=0,H79=0,H81=0),"NO",IF(OR(H79&lt;95,H79&gt;105,H81&lt;95,H81&gt;105),"SI","NO"))&amp;" HUBO VARIACIÓN EN LAS VARIABLES.")</f>
        <v>NO HUBO VARIACIÓN EN EL INDICADOR.
NO HUBO VARIACIÓN EN LAS VARIABLES.</v>
      </c>
    </row>
    <row r="78" spans="1:22" ht="292.5" customHeight="1" x14ac:dyDescent="0.25">
      <c r="A78" s="101"/>
      <c r="B78" s="72"/>
      <c r="C78" s="96"/>
      <c r="D78" s="99"/>
      <c r="E78" s="99"/>
      <c r="F78" s="55"/>
      <c r="G78" s="56"/>
      <c r="H78" s="55"/>
      <c r="I78" s="56"/>
      <c r="J78" s="60" t="s">
        <v>61</v>
      </c>
      <c r="K78" s="61"/>
      <c r="L78" s="61"/>
      <c r="M78" s="61"/>
      <c r="N78" s="61"/>
      <c r="O78" s="61"/>
      <c r="P78" s="61"/>
      <c r="Q78" s="61"/>
      <c r="R78" s="61"/>
      <c r="S78" s="62"/>
      <c r="V78" s="30" t="str">
        <f>IF(LEN(J78)&gt;2075,"ATENCIÓN: LONGITUD MAYOR A 2000 CARACTERES
REDUCIR NÚMERO DE CARACTERES DEL COMENTARIO",
IF(AND(D76=0,E76=0),"",IF(U77="NO-NO","INCORPORAR LAS EXPLICACIONES A LAS CAUSAS QUE CONTRIBUYERON AL LOGRO DE LA META COMPROMETIDA EN EL INDICADOR.",
IF(U77="SI-SI","INCORPORAR LAS EXPLICACIONES A LAS CAUSAS  DE LAS VARIACIONES DEL ANÁLISIS DE LA META COMPROMETIDA EN EL INDICADOR Y DE SUS VARIABLES.",
IF(U77="SI-NO","A PESAR DE QUE SE LOGRO EL CUMPLIMIENTO DE LA META COMPROMETIDA DE SUS VARIABLES; 
DEBERÁ INCORPORAR LAS EXPLICACIONES A LAS CAUSAS  DE LAS VARIACIONES DEL ANÁLISIS DE LA META COMPROMETIDA EN EL INDICADOR.",
IF(U77="NO-SI","A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79" spans="1:22" ht="33" customHeight="1" x14ac:dyDescent="0.25">
      <c r="A79" s="101"/>
      <c r="B79" s="40" t="s">
        <v>17</v>
      </c>
      <c r="C79" s="64" t="s">
        <v>38</v>
      </c>
      <c r="D79" s="44">
        <v>77</v>
      </c>
      <c r="E79" s="44">
        <v>76</v>
      </c>
      <c r="F79" s="46">
        <f t="shared" ref="F79" si="9">E79-D79</f>
        <v>-1</v>
      </c>
      <c r="G79" s="47"/>
      <c r="H79" s="46">
        <f t="shared" ref="H79" si="10">IF(D79=0,0,ROUND(E79/D79*100,1))</f>
        <v>98.7</v>
      </c>
      <c r="I79" s="47"/>
      <c r="J79" s="34" t="s">
        <v>18</v>
      </c>
      <c r="K79" s="35"/>
      <c r="L79" s="35"/>
      <c r="M79" s="35"/>
      <c r="N79" s="35"/>
      <c r="O79" s="35"/>
      <c r="P79" s="35"/>
      <c r="Q79" s="35"/>
      <c r="R79" s="35"/>
      <c r="S79" s="36"/>
    </row>
    <row r="80" spans="1:22" ht="232.5" customHeight="1" x14ac:dyDescent="0.25">
      <c r="A80" s="101"/>
      <c r="B80" s="63"/>
      <c r="C80" s="65"/>
      <c r="D80" s="66"/>
      <c r="E80" s="66"/>
      <c r="F80" s="55"/>
      <c r="G80" s="56"/>
      <c r="H80" s="55"/>
      <c r="I80" s="56"/>
      <c r="J80" s="37" t="s">
        <v>59</v>
      </c>
      <c r="K80" s="38"/>
      <c r="L80" s="38"/>
      <c r="M80" s="38"/>
      <c r="N80" s="38"/>
      <c r="O80" s="38"/>
      <c r="P80" s="38"/>
      <c r="Q80" s="38"/>
      <c r="R80" s="38"/>
      <c r="S80" s="39"/>
      <c r="V80" s="30" t="str">
        <f>IF(LEN(J80)&gt;2075,"ATENCIÓN: LONGITUD MAYOR A 2000 CARACTERES
REDUCIR NÚMERO DE CARACTERES DEL COMENTARIO",
IF(AND(D76=0,E76=0),"",IF(U77="NO-NO","",
IF(U77="SI-SI","ESPECIFICAR LOS RIESGOS PARA LA POBLACIÓN QUE ATIENDE EL PROGRAMA O LA INSTITUCIÓN DERIVADO DE UNA VARIACIÓN META COMPROMETIDA EN EL INDICADOR O DE CUALQUIERA DE SUS VARIABLES.",
IF(U77="SI-NO","A PESAR DE QUE SE LOGRO EL CUMPLIMIENTO DE LA META COMPROMETIDA DE SUS VARIABLES; 
DEBERÁ ESPECIFICAR LOS RIESGOS PARA LA POBLACIÓN QUE ATIENDE EL PROGRAMA O LA INSTITUCIÓN DERIVADO DE UNA VARIACIÓN META COMPROMETIDA EN EL INDICADOR.",
IF(U77="NO-SI","A PESAR DE QUE SE LOGRO EL CUMPLIMIENTO DE LA META COMPROMETIDA DEL INDICADOR; 
DEBERÁ ESPECIFICAR LOS RIESGOS PARA LA POBLACIÓN QUE ATIENDE EL PROGRAMA O LA INSTITUCIÓN DERIVADO DE UNA VARIACIÓN META COMPROMETIDA DE SUS VARIABLES.",""))))))</f>
        <v/>
      </c>
    </row>
    <row r="81" spans="1:22" ht="33.75" customHeight="1" x14ac:dyDescent="0.25">
      <c r="A81" s="101"/>
      <c r="B81" s="40" t="s">
        <v>19</v>
      </c>
      <c r="C81" s="42" t="s">
        <v>39</v>
      </c>
      <c r="D81" s="44">
        <v>81</v>
      </c>
      <c r="E81" s="44">
        <v>81</v>
      </c>
      <c r="F81" s="46">
        <f>E81-D81</f>
        <v>0</v>
      </c>
      <c r="G81" s="47"/>
      <c r="H81" s="46">
        <f>IF(D81=0,0,ROUND(E81/D81*100,1))</f>
        <v>100</v>
      </c>
      <c r="I81" s="47"/>
      <c r="J81" s="34" t="s">
        <v>20</v>
      </c>
      <c r="K81" s="35"/>
      <c r="L81" s="35"/>
      <c r="M81" s="35"/>
      <c r="N81" s="35"/>
      <c r="O81" s="35"/>
      <c r="P81" s="35"/>
      <c r="Q81" s="35"/>
      <c r="R81" s="35"/>
      <c r="S81" s="36"/>
    </row>
    <row r="82" spans="1:22" ht="238.5" customHeight="1" thickBot="1" x14ac:dyDescent="0.3">
      <c r="A82" s="102"/>
      <c r="B82" s="41"/>
      <c r="C82" s="43"/>
      <c r="D82" s="45"/>
      <c r="E82" s="45"/>
      <c r="F82" s="48"/>
      <c r="G82" s="49"/>
      <c r="H82" s="48"/>
      <c r="I82" s="49"/>
      <c r="J82" s="50" t="s">
        <v>62</v>
      </c>
      <c r="K82" s="51"/>
      <c r="L82" s="51"/>
      <c r="M82" s="51"/>
      <c r="N82" s="51"/>
      <c r="O82" s="51"/>
      <c r="P82" s="51"/>
      <c r="Q82" s="51"/>
      <c r="R82" s="51"/>
      <c r="S82" s="52"/>
      <c r="V82" s="30" t="str">
        <f>IF(LEN(J82)&gt;2075,"ATENCIÓN: LONGITUD MAYOR A 2000 CARACTERES
REDUCIR NÚMERO DE CARACTERES DEL COMENTARIO",
IF(AND(D76=0,E76=0),"",IF(U77="NO-NO","",
IF(U77="SI-SI","REFERIR LAS ACCIONES ESPECÍFICAS A DESARROLLAR POR LA INSTITUCIÓN PARA REGULARIZAR EL CUMPLIMIENTO DE LA META COMPROMETIDA EN EL INDICADOR O DE CUALQUIERA DE SUS VARIABLES.",
IF(U77="SI-NO","A PESAR DE QUE SE LOGRO EL CUMPLIMIENTO DE LA META COMPROMETIDA DE SUS VARIABLES; 
DEBERÁ REFERIR LAS ACCIONES ESPECÍFICAS A DESARROLLAR POR LA INSTITUCIÓN PARA REGULARIZAR EL CUMPLIMIENTO DE LA META COMPROMETIDA EN EL INDICADOR.",
IF(U77="NO-SI","A PESAR DE QUE SE LOGRO EL CUMPLIMIENTO DE LA META COMPROMETIDA DEL INDICADOR; 
DEBERÁ REFERIR LAS ACCIONES ESPECÍFICAS A DESARROLLAR POR LA INSTITUCIÓN PARA REGULARIZAR EL CUMPLIMIENTO DE LA META COMPROMETIDA DE SUS VARIABLES.",""))))))</f>
        <v/>
      </c>
    </row>
    <row r="83" spans="1:22" ht="351" customHeight="1" x14ac:dyDescent="0.25">
      <c r="A83" s="108" t="s">
        <v>46</v>
      </c>
      <c r="B83" s="108"/>
      <c r="C83" s="108"/>
      <c r="D83" s="108"/>
      <c r="E83" s="108"/>
      <c r="F83" s="108"/>
      <c r="G83" s="108"/>
      <c r="H83" s="108"/>
      <c r="I83" s="108"/>
      <c r="J83" s="108"/>
      <c r="K83" s="108"/>
      <c r="L83" s="108"/>
      <c r="M83" s="108"/>
      <c r="N83" s="108"/>
      <c r="O83" s="108"/>
      <c r="P83" s="108"/>
      <c r="Q83" s="108"/>
      <c r="R83" s="108"/>
      <c r="S83" s="108"/>
    </row>
    <row r="84" spans="1:22" ht="23.25" customHeight="1" x14ac:dyDescent="0.25">
      <c r="A84" s="23"/>
      <c r="B84" s="23"/>
      <c r="C84" s="23"/>
      <c r="D84" s="23"/>
      <c r="E84" s="23"/>
      <c r="F84" s="23"/>
      <c r="G84" s="23"/>
      <c r="H84" s="23"/>
      <c r="I84" s="23"/>
      <c r="J84" s="23"/>
      <c r="K84" s="23"/>
      <c r="L84" s="23"/>
      <c r="M84" s="23"/>
      <c r="N84" s="23"/>
      <c r="O84" s="23"/>
      <c r="P84" s="23"/>
      <c r="Q84" s="23"/>
      <c r="R84" s="23"/>
      <c r="S84" s="23"/>
    </row>
    <row r="85" spans="1:22" ht="39" customHeight="1" x14ac:dyDescent="0.5">
      <c r="A85" s="19"/>
      <c r="B85" s="20"/>
      <c r="C85" s="109" t="s">
        <v>25</v>
      </c>
      <c r="D85" s="109"/>
      <c r="E85" s="109"/>
      <c r="F85" s="20"/>
      <c r="G85" s="20"/>
      <c r="H85" s="20"/>
      <c r="I85" s="20"/>
      <c r="J85" s="109" t="s">
        <v>26</v>
      </c>
      <c r="K85" s="109"/>
      <c r="L85" s="109"/>
      <c r="M85" s="109"/>
      <c r="N85" s="109"/>
      <c r="O85" s="109"/>
      <c r="P85" s="109"/>
      <c r="Q85" s="109"/>
      <c r="R85" s="109"/>
      <c r="S85" s="22"/>
    </row>
    <row r="86" spans="1:22" ht="127.5" customHeight="1" thickBot="1" x14ac:dyDescent="0.55000000000000004">
      <c r="A86" s="19"/>
      <c r="B86" s="20"/>
      <c r="C86" s="110" t="s">
        <v>56</v>
      </c>
      <c r="D86" s="111"/>
      <c r="E86" s="111"/>
      <c r="F86" s="20"/>
      <c r="G86" s="20"/>
      <c r="H86" s="20"/>
      <c r="I86" s="20"/>
      <c r="J86" s="111" t="s">
        <v>57</v>
      </c>
      <c r="K86" s="111"/>
      <c r="L86" s="111"/>
      <c r="M86" s="111"/>
      <c r="N86" s="111"/>
      <c r="O86" s="111"/>
      <c r="P86" s="111"/>
      <c r="Q86" s="111"/>
      <c r="R86" s="111"/>
      <c r="S86" s="22"/>
    </row>
    <row r="87" spans="1:22" ht="90.75" customHeight="1" x14ac:dyDescent="0.25">
      <c r="A87" s="19"/>
      <c r="B87" s="20"/>
      <c r="C87" s="112" t="s">
        <v>27</v>
      </c>
      <c r="D87" s="105"/>
      <c r="E87" s="105"/>
      <c r="F87" s="20"/>
      <c r="G87" s="20"/>
      <c r="H87" s="20"/>
      <c r="I87" s="20"/>
      <c r="J87" s="112" t="s">
        <v>28</v>
      </c>
      <c r="K87" s="105"/>
      <c r="L87" s="105"/>
      <c r="M87" s="105"/>
      <c r="N87" s="105"/>
      <c r="O87" s="105"/>
      <c r="P87" s="105"/>
      <c r="Q87" s="105"/>
      <c r="R87" s="105"/>
      <c r="S87" s="22"/>
    </row>
    <row r="88" spans="1:22" ht="90.75" customHeight="1" x14ac:dyDescent="0.25">
      <c r="A88" s="19"/>
      <c r="B88" s="20"/>
      <c r="C88" s="21"/>
      <c r="D88" s="103" t="s">
        <v>22</v>
      </c>
      <c r="E88" s="103"/>
      <c r="F88" s="103"/>
      <c r="G88" s="103"/>
      <c r="H88" s="103"/>
      <c r="I88" s="103"/>
      <c r="J88" s="103"/>
      <c r="K88" s="103"/>
      <c r="L88" s="103"/>
      <c r="M88" s="28"/>
      <c r="N88" s="28"/>
      <c r="O88" s="28"/>
      <c r="P88" s="28"/>
      <c r="Q88" s="28"/>
      <c r="R88" s="28"/>
      <c r="S88" s="22"/>
    </row>
    <row r="89" spans="1:22" ht="90.75" customHeight="1" thickBot="1" x14ac:dyDescent="0.3">
      <c r="A89" s="19"/>
      <c r="B89" s="20"/>
      <c r="C89" s="21"/>
      <c r="D89" s="104" t="s">
        <v>68</v>
      </c>
      <c r="E89" s="104"/>
      <c r="F89" s="104"/>
      <c r="G89" s="104"/>
      <c r="H89" s="104"/>
      <c r="I89" s="104"/>
      <c r="J89" s="104"/>
      <c r="K89" s="104"/>
      <c r="L89" s="28"/>
      <c r="M89" s="28"/>
      <c r="N89" s="28"/>
      <c r="O89" s="28"/>
      <c r="P89" s="28"/>
      <c r="Q89" s="28"/>
      <c r="R89" s="28"/>
      <c r="S89" s="22"/>
    </row>
    <row r="90" spans="1:22" ht="90.75" customHeight="1" x14ac:dyDescent="0.25">
      <c r="A90" s="19"/>
      <c r="B90" s="20"/>
      <c r="C90" s="1"/>
      <c r="D90" s="105" t="s">
        <v>23</v>
      </c>
      <c r="E90" s="105"/>
      <c r="F90" s="105"/>
      <c r="G90" s="105"/>
      <c r="H90" s="105"/>
      <c r="I90" s="105"/>
      <c r="J90" s="105"/>
      <c r="K90" s="105"/>
      <c r="L90" s="28"/>
      <c r="M90" s="28"/>
      <c r="N90" s="28"/>
      <c r="O90" s="28"/>
      <c r="P90" s="28"/>
      <c r="Q90" s="28"/>
      <c r="R90" s="28"/>
      <c r="S90" s="22"/>
    </row>
    <row r="91" spans="1:22" ht="122.25" customHeight="1" thickBot="1" x14ac:dyDescent="0.3">
      <c r="A91" s="24"/>
      <c r="B91" s="106" t="s">
        <v>53</v>
      </c>
      <c r="C91" s="107"/>
      <c r="D91" s="107"/>
      <c r="E91" s="107"/>
      <c r="F91" s="107"/>
      <c r="G91" s="107"/>
      <c r="H91" s="107"/>
      <c r="I91" s="107"/>
      <c r="J91" s="107"/>
      <c r="K91" s="107"/>
      <c r="L91" s="107"/>
      <c r="M91" s="107"/>
      <c r="N91" s="107"/>
      <c r="O91" s="107"/>
      <c r="P91" s="107"/>
      <c r="Q91" s="107"/>
      <c r="R91" s="107"/>
      <c r="S91" s="25"/>
    </row>
  </sheetData>
  <sheetProtection algorithmName="SHA-512" hashValue="JMM1GCqe2LknqL+r3O89w1sBNetXhdVe7hiXTIPjHtRSh7V4wEsaN8GcX86kc17GBHJg31oNB7W4sEh9Mmcx2g==" saltValue="rXObnL+982ydcifyE43lbQ==" spinCount="100000" sheet="1" selectLockedCells="1"/>
  <dataConsolidate/>
  <mergeCells count="230">
    <mergeCell ref="A16:A22"/>
    <mergeCell ref="B16:B18"/>
    <mergeCell ref="A13:A15"/>
    <mergeCell ref="B13:C15"/>
    <mergeCell ref="D13:E13"/>
    <mergeCell ref="F13:I13"/>
    <mergeCell ref="J13:S15"/>
    <mergeCell ref="F14:G14"/>
    <mergeCell ref="H14:I14"/>
    <mergeCell ref="F15:G15"/>
    <mergeCell ref="H15:I15"/>
    <mergeCell ref="A25:A27"/>
    <mergeCell ref="B25:C27"/>
    <mergeCell ref="D25:E25"/>
    <mergeCell ref="F25:I25"/>
    <mergeCell ref="J25:S27"/>
    <mergeCell ref="F26:G26"/>
    <mergeCell ref="H26:I26"/>
    <mergeCell ref="F27:G27"/>
    <mergeCell ref="H27:I27"/>
    <mergeCell ref="J30:S30"/>
    <mergeCell ref="B31:B32"/>
    <mergeCell ref="C31:C32"/>
    <mergeCell ref="D31:D32"/>
    <mergeCell ref="E31:E32"/>
    <mergeCell ref="F31:G32"/>
    <mergeCell ref="H31:I32"/>
    <mergeCell ref="J31:S31"/>
    <mergeCell ref="E2:M2"/>
    <mergeCell ref="D5:N5"/>
    <mergeCell ref="M8:S8"/>
    <mergeCell ref="D9:J9"/>
    <mergeCell ref="H16:I18"/>
    <mergeCell ref="J16:S16"/>
    <mergeCell ref="J17:S17"/>
    <mergeCell ref="J18:S18"/>
    <mergeCell ref="H19:I20"/>
    <mergeCell ref="J19:S19"/>
    <mergeCell ref="J20:S20"/>
    <mergeCell ref="H21:I22"/>
    <mergeCell ref="J21:S21"/>
    <mergeCell ref="J22:S22"/>
    <mergeCell ref="J37:S39"/>
    <mergeCell ref="F38:G38"/>
    <mergeCell ref="H38:I38"/>
    <mergeCell ref="F39:G39"/>
    <mergeCell ref="H39:I39"/>
    <mergeCell ref="J32:S32"/>
    <mergeCell ref="B33:B34"/>
    <mergeCell ref="C33:C34"/>
    <mergeCell ref="D33:D34"/>
    <mergeCell ref="E33:E34"/>
    <mergeCell ref="F33:G34"/>
    <mergeCell ref="H33:I34"/>
    <mergeCell ref="J33:S33"/>
    <mergeCell ref="J34:S34"/>
    <mergeCell ref="A35:S35"/>
    <mergeCell ref="A28:A34"/>
    <mergeCell ref="B28:B30"/>
    <mergeCell ref="C28:C30"/>
    <mergeCell ref="D28:D30"/>
    <mergeCell ref="E28:E30"/>
    <mergeCell ref="F28:G30"/>
    <mergeCell ref="H28:I30"/>
    <mergeCell ref="J28:S28"/>
    <mergeCell ref="J29:S29"/>
    <mergeCell ref="A40:A46"/>
    <mergeCell ref="B40:B42"/>
    <mergeCell ref="C40:C42"/>
    <mergeCell ref="D40:D42"/>
    <mergeCell ref="E40:E42"/>
    <mergeCell ref="F40:G42"/>
    <mergeCell ref="A37:A39"/>
    <mergeCell ref="B37:C39"/>
    <mergeCell ref="D37:E37"/>
    <mergeCell ref="F37:I37"/>
    <mergeCell ref="H40:I42"/>
    <mergeCell ref="H81:I82"/>
    <mergeCell ref="J81:S81"/>
    <mergeCell ref="J82:S82"/>
    <mergeCell ref="H76:I78"/>
    <mergeCell ref="J76:S76"/>
    <mergeCell ref="J77:S77"/>
    <mergeCell ref="J78:S78"/>
    <mergeCell ref="B79:B80"/>
    <mergeCell ref="J40:S40"/>
    <mergeCell ref="J41:S41"/>
    <mergeCell ref="J42:S42"/>
    <mergeCell ref="B43:B44"/>
    <mergeCell ref="C43:C44"/>
    <mergeCell ref="D43:D44"/>
    <mergeCell ref="E43:E44"/>
    <mergeCell ref="F43:G44"/>
    <mergeCell ref="H43:I44"/>
    <mergeCell ref="B76:B78"/>
    <mergeCell ref="C76:C78"/>
    <mergeCell ref="D76:D78"/>
    <mergeCell ref="E76:E78"/>
    <mergeCell ref="F76:G78"/>
    <mergeCell ref="A47:S47"/>
    <mergeCell ref="A73:A75"/>
    <mergeCell ref="B73:C75"/>
    <mergeCell ref="D73:E73"/>
    <mergeCell ref="F73:I73"/>
    <mergeCell ref="J73:S75"/>
    <mergeCell ref="F74:G74"/>
    <mergeCell ref="H74:I74"/>
    <mergeCell ref="F75:G75"/>
    <mergeCell ref="H75:I75"/>
    <mergeCell ref="C79:C80"/>
    <mergeCell ref="D79:D80"/>
    <mergeCell ref="E79:E80"/>
    <mergeCell ref="F79:G80"/>
    <mergeCell ref="H79:I80"/>
    <mergeCell ref="J79:S79"/>
    <mergeCell ref="J80:S80"/>
    <mergeCell ref="D88:L88"/>
    <mergeCell ref="D89:K89"/>
    <mergeCell ref="D90:K90"/>
    <mergeCell ref="B91:R91"/>
    <mergeCell ref="A83:S83"/>
    <mergeCell ref="C85:E85"/>
    <mergeCell ref="J85:R85"/>
    <mergeCell ref="C86:E86"/>
    <mergeCell ref="J86:R86"/>
    <mergeCell ref="C87:E87"/>
    <mergeCell ref="J87:R87"/>
    <mergeCell ref="B81:B82"/>
    <mergeCell ref="C81:C82"/>
    <mergeCell ref="D81:D82"/>
    <mergeCell ref="E81:E82"/>
    <mergeCell ref="F81:G82"/>
    <mergeCell ref="A76:A82"/>
    <mergeCell ref="C16:C18"/>
    <mergeCell ref="D16:D18"/>
    <mergeCell ref="E16:E18"/>
    <mergeCell ref="F16:G18"/>
    <mergeCell ref="B19:B20"/>
    <mergeCell ref="C19:C20"/>
    <mergeCell ref="D19:D20"/>
    <mergeCell ref="E19:E20"/>
    <mergeCell ref="F19:G20"/>
    <mergeCell ref="B21:B22"/>
    <mergeCell ref="C21:C22"/>
    <mergeCell ref="D21:D22"/>
    <mergeCell ref="E21:E22"/>
    <mergeCell ref="F21:G22"/>
    <mergeCell ref="A49:A51"/>
    <mergeCell ref="B49:C51"/>
    <mergeCell ref="D49:E49"/>
    <mergeCell ref="F49:I49"/>
    <mergeCell ref="J43:S43"/>
    <mergeCell ref="J44:S44"/>
    <mergeCell ref="B45:B46"/>
    <mergeCell ref="C45:C46"/>
    <mergeCell ref="D45:D46"/>
    <mergeCell ref="E45:E46"/>
    <mergeCell ref="F45:G46"/>
    <mergeCell ref="H45:I46"/>
    <mergeCell ref="J45:S45"/>
    <mergeCell ref="J46:S46"/>
    <mergeCell ref="H52:I54"/>
    <mergeCell ref="J49:S51"/>
    <mergeCell ref="F50:G50"/>
    <mergeCell ref="H50:I50"/>
    <mergeCell ref="F51:G51"/>
    <mergeCell ref="H51:I51"/>
    <mergeCell ref="A59:S59"/>
    <mergeCell ref="J52:S52"/>
    <mergeCell ref="J53:S53"/>
    <mergeCell ref="J54:S54"/>
    <mergeCell ref="B55:B56"/>
    <mergeCell ref="C55:C56"/>
    <mergeCell ref="D55:D56"/>
    <mergeCell ref="E55:E56"/>
    <mergeCell ref="F55:G56"/>
    <mergeCell ref="H55:I56"/>
    <mergeCell ref="A52:A58"/>
    <mergeCell ref="B52:B54"/>
    <mergeCell ref="C52:C54"/>
    <mergeCell ref="D52:D54"/>
    <mergeCell ref="E52:E54"/>
    <mergeCell ref="F52:G54"/>
    <mergeCell ref="J55:S55"/>
    <mergeCell ref="J56:S56"/>
    <mergeCell ref="B57:B58"/>
    <mergeCell ref="C57:C58"/>
    <mergeCell ref="D57:D58"/>
    <mergeCell ref="E57:E58"/>
    <mergeCell ref="F57:G58"/>
    <mergeCell ref="H57:I58"/>
    <mergeCell ref="J57:S57"/>
    <mergeCell ref="J58:S58"/>
    <mergeCell ref="C64:C66"/>
    <mergeCell ref="D64:D66"/>
    <mergeCell ref="E64:E66"/>
    <mergeCell ref="F64:G66"/>
    <mergeCell ref="A61:A63"/>
    <mergeCell ref="B61:C63"/>
    <mergeCell ref="D61:E61"/>
    <mergeCell ref="F61:I61"/>
    <mergeCell ref="J61:S63"/>
    <mergeCell ref="F62:G62"/>
    <mergeCell ref="H62:I62"/>
    <mergeCell ref="F63:G63"/>
    <mergeCell ref="H63:I63"/>
    <mergeCell ref="A71:S71"/>
    <mergeCell ref="A23:S23"/>
    <mergeCell ref="J67:S67"/>
    <mergeCell ref="J68:S68"/>
    <mergeCell ref="B69:B70"/>
    <mergeCell ref="C69:C70"/>
    <mergeCell ref="D69:D70"/>
    <mergeCell ref="E69:E70"/>
    <mergeCell ref="F69:G70"/>
    <mergeCell ref="H69:I70"/>
    <mergeCell ref="J69:S69"/>
    <mergeCell ref="J70:S70"/>
    <mergeCell ref="H64:I66"/>
    <mergeCell ref="J64:S64"/>
    <mergeCell ref="J65:S65"/>
    <mergeCell ref="J66:S66"/>
    <mergeCell ref="B67:B68"/>
    <mergeCell ref="C67:C68"/>
    <mergeCell ref="D67:D68"/>
    <mergeCell ref="E67:E68"/>
    <mergeCell ref="F67:G68"/>
    <mergeCell ref="H67:I68"/>
    <mergeCell ref="A64:A70"/>
    <mergeCell ref="B64:B66"/>
  </mergeCells>
  <conditionalFormatting sqref="H28:I34 H40:I46 H76:I82">
    <cfRule type="cellIs" dxfId="23" priority="24" operator="between">
      <formula>95</formula>
      <formula>105</formula>
    </cfRule>
  </conditionalFormatting>
  <conditionalFormatting sqref="H28:I34 H40:I46 H76:I82">
    <cfRule type="cellIs" dxfId="22" priority="23" operator="between">
      <formula>90</formula>
      <formula>94.99</formula>
    </cfRule>
  </conditionalFormatting>
  <conditionalFormatting sqref="H28:I34 H40:I46 H76:I82">
    <cfRule type="cellIs" dxfId="21" priority="22" operator="between">
      <formula>105.01</formula>
      <formula>110</formula>
    </cfRule>
  </conditionalFormatting>
  <conditionalFormatting sqref="H28:I34 H40:I46 H76:I82">
    <cfRule type="cellIs" dxfId="20" priority="21" operator="lessThan">
      <formula>90</formula>
    </cfRule>
  </conditionalFormatting>
  <conditionalFormatting sqref="H28:I34 H40:I46 H76:I82">
    <cfRule type="cellIs" dxfId="19" priority="20" operator="greaterThan">
      <formula>110</formula>
    </cfRule>
  </conditionalFormatting>
  <conditionalFormatting sqref="H28:I34 H40:I46 H76:I82">
    <cfRule type="cellIs" dxfId="18" priority="19" operator="equal">
      <formula>0</formula>
    </cfRule>
  </conditionalFormatting>
  <conditionalFormatting sqref="H16:I22">
    <cfRule type="cellIs" dxfId="17" priority="18" operator="between">
      <formula>95</formula>
      <formula>105</formula>
    </cfRule>
  </conditionalFormatting>
  <conditionalFormatting sqref="H16:I22">
    <cfRule type="cellIs" dxfId="16" priority="17" operator="between">
      <formula>90</formula>
      <formula>94.99</formula>
    </cfRule>
  </conditionalFormatting>
  <conditionalFormatting sqref="H16:I22">
    <cfRule type="cellIs" dxfId="15" priority="16" operator="between">
      <formula>105.01</formula>
      <formula>110</formula>
    </cfRule>
  </conditionalFormatting>
  <conditionalFormatting sqref="H16:I22">
    <cfRule type="cellIs" dxfId="14" priority="15" operator="lessThan">
      <formula>90</formula>
    </cfRule>
  </conditionalFormatting>
  <conditionalFormatting sqref="H16:I22">
    <cfRule type="cellIs" dxfId="13" priority="14" operator="greaterThan">
      <formula>110</formula>
    </cfRule>
  </conditionalFormatting>
  <conditionalFormatting sqref="H16:I22">
    <cfRule type="cellIs" dxfId="12" priority="13" operator="equal">
      <formula>0</formula>
    </cfRule>
  </conditionalFormatting>
  <conditionalFormatting sqref="H52:I58">
    <cfRule type="cellIs" dxfId="11" priority="12" operator="between">
      <formula>95</formula>
      <formula>105</formula>
    </cfRule>
  </conditionalFormatting>
  <conditionalFormatting sqref="H52:I58">
    <cfRule type="cellIs" dxfId="10" priority="11" operator="between">
      <formula>90</formula>
      <formula>94.99</formula>
    </cfRule>
  </conditionalFormatting>
  <conditionalFormatting sqref="H52:I58">
    <cfRule type="cellIs" dxfId="9" priority="10" operator="between">
      <formula>105.01</formula>
      <formula>110</formula>
    </cfRule>
  </conditionalFormatting>
  <conditionalFormatting sqref="H52:I58">
    <cfRule type="cellIs" dxfId="8" priority="9" operator="lessThan">
      <formula>90</formula>
    </cfRule>
  </conditionalFormatting>
  <conditionalFormatting sqref="H52:I58">
    <cfRule type="cellIs" dxfId="7" priority="8" operator="greaterThan">
      <formula>110</formula>
    </cfRule>
  </conditionalFormatting>
  <conditionalFormatting sqref="H52:I58">
    <cfRule type="cellIs" dxfId="6" priority="7" operator="equal">
      <formula>0</formula>
    </cfRule>
  </conditionalFormatting>
  <conditionalFormatting sqref="H64:I70">
    <cfRule type="cellIs" dxfId="5" priority="6" operator="between">
      <formula>95</formula>
      <formula>105</formula>
    </cfRule>
  </conditionalFormatting>
  <conditionalFormatting sqref="H64:I70">
    <cfRule type="cellIs" dxfId="4" priority="5" operator="between">
      <formula>90</formula>
      <formula>94.99</formula>
    </cfRule>
  </conditionalFormatting>
  <conditionalFormatting sqref="H64:I70">
    <cfRule type="cellIs" dxfId="3" priority="4" operator="between">
      <formula>105.01</formula>
      <formula>110</formula>
    </cfRule>
  </conditionalFormatting>
  <conditionalFormatting sqref="H64:I70">
    <cfRule type="cellIs" dxfId="2" priority="3" operator="lessThan">
      <formula>90</formula>
    </cfRule>
  </conditionalFormatting>
  <conditionalFormatting sqref="H64:I70">
    <cfRule type="cellIs" dxfId="1" priority="2" operator="greaterThan">
      <formula>110</formula>
    </cfRule>
  </conditionalFormatting>
  <conditionalFormatting sqref="H64:I70">
    <cfRule type="cellIs" dxfId="0" priority="1" operator="equal">
      <formula>0</formula>
    </cfRule>
  </conditionalFormatting>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4" max="18" man="1"/>
    <brk id="36" max="18" man="1"/>
    <brk id="48" max="18" man="1"/>
    <brk id="60" max="18" man="1"/>
    <brk id="72" max="18" man="1"/>
  </row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MIR E022 (diciembre)</vt:lpstr>
      <vt:lpstr>'MIR E022 (diciembre)'!Área_de_impresión</vt:lpstr>
      <vt:lpstr>'MIR E022 (diciembre)'!Títulos_a_imprimir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robperez</cp:lastModifiedBy>
  <cp:lastPrinted>2022-01-21T20:33:20Z</cp:lastPrinted>
  <dcterms:created xsi:type="dcterms:W3CDTF">2019-03-15T18:37:44Z</dcterms:created>
  <dcterms:modified xsi:type="dcterms:W3CDTF">2022-01-24T20:24:44Z</dcterms:modified>
</cp:coreProperties>
</file>